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ДЧБ" sheetId="1" r:id="rId1"/>
  </sheets>
  <definedNames>
    <definedName name="LAST_CELL" localSheetId="0">ДЧБ!$K$72</definedName>
  </definedNames>
  <calcPr calcId="145621"/>
</workbook>
</file>

<file path=xl/calcChain.xml><?xml version="1.0" encoding="utf-8"?>
<calcChain xmlns="http://schemas.openxmlformats.org/spreadsheetml/2006/main">
  <c r="F111" i="1" l="1"/>
  <c r="F137" i="1"/>
  <c r="D143" i="1" l="1"/>
  <c r="E143" i="1"/>
  <c r="G143" i="1"/>
  <c r="C143" i="1"/>
  <c r="G142" i="1"/>
  <c r="F142" i="1"/>
  <c r="F141" i="1"/>
  <c r="G99" i="1"/>
  <c r="G100" i="1"/>
  <c r="G102" i="1"/>
  <c r="G104" i="1"/>
  <c r="G105" i="1"/>
  <c r="G106" i="1"/>
  <c r="G107" i="1"/>
  <c r="G108" i="1"/>
  <c r="G109" i="1"/>
  <c r="G111" i="1"/>
  <c r="G112" i="1"/>
  <c r="G113" i="1"/>
  <c r="G114" i="1"/>
  <c r="G115" i="1"/>
  <c r="G117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34" i="1"/>
  <c r="G135" i="1"/>
  <c r="G136" i="1"/>
  <c r="G137" i="1"/>
  <c r="G94" i="1"/>
  <c r="G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43" i="1"/>
  <c r="F98" i="1"/>
  <c r="F94" i="1"/>
  <c r="G68" i="1" l="1"/>
  <c r="G69" i="1"/>
  <c r="G70" i="1"/>
  <c r="G71" i="1"/>
  <c r="G72" i="1"/>
  <c r="G73" i="1"/>
  <c r="G76" i="1"/>
  <c r="G77" i="1"/>
  <c r="G78" i="1"/>
  <c r="G79" i="1"/>
  <c r="G80" i="1"/>
  <c r="G81" i="1"/>
  <c r="G84" i="1"/>
  <c r="G85" i="1"/>
  <c r="G86" i="1"/>
  <c r="G87" i="1"/>
  <c r="G88" i="1"/>
  <c r="G90" i="1"/>
  <c r="G91" i="1"/>
  <c r="G93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D73" i="1" l="1"/>
  <c r="D69" i="1" s="1"/>
  <c r="D68" i="1" s="1"/>
  <c r="D94" i="1" l="1"/>
  <c r="E94" i="1"/>
  <c r="C77" i="1"/>
  <c r="C70" i="1"/>
  <c r="C69" i="1" s="1"/>
  <c r="C68" i="1" s="1"/>
  <c r="G67" i="1" l="1"/>
  <c r="G66" i="1"/>
  <c r="G61" i="1"/>
  <c r="F59" i="1"/>
  <c r="F57" i="1"/>
  <c r="G56" i="1"/>
  <c r="F45" i="1"/>
  <c r="G33" i="1"/>
  <c r="D11" i="1"/>
  <c r="C29" i="1"/>
  <c r="D29" i="1"/>
  <c r="E29" i="1"/>
  <c r="E36" i="1"/>
  <c r="C49" i="1" l="1"/>
  <c r="E49" i="1"/>
  <c r="D49" i="1"/>
  <c r="F52" i="1"/>
  <c r="C65" i="1" l="1"/>
  <c r="C44" i="1"/>
  <c r="C42" i="1"/>
  <c r="C36" i="1"/>
  <c r="C26" i="1"/>
  <c r="C24" i="1"/>
  <c r="C16" i="1"/>
  <c r="C11" i="1"/>
  <c r="C7" i="1"/>
  <c r="G64" i="1"/>
  <c r="F64" i="1"/>
  <c r="G63" i="1"/>
  <c r="F63" i="1"/>
  <c r="G62" i="1"/>
  <c r="F62" i="1"/>
  <c r="G60" i="1"/>
  <c r="F60" i="1"/>
  <c r="G58" i="1"/>
  <c r="F58" i="1"/>
  <c r="G54" i="1"/>
  <c r="F54" i="1"/>
  <c r="G53" i="1"/>
  <c r="F53" i="1"/>
  <c r="G51" i="1"/>
  <c r="F51" i="1"/>
  <c r="G50" i="1"/>
  <c r="F50" i="1"/>
  <c r="G48" i="1"/>
  <c r="F48" i="1"/>
  <c r="G47" i="1"/>
  <c r="F47" i="1"/>
  <c r="G46" i="1"/>
  <c r="F46" i="1"/>
  <c r="G43" i="1"/>
  <c r="G40" i="1"/>
  <c r="F40" i="1"/>
  <c r="G39" i="1"/>
  <c r="F39" i="1"/>
  <c r="G38" i="1"/>
  <c r="G37" i="1"/>
  <c r="F37" i="1"/>
  <c r="G35" i="1"/>
  <c r="F35" i="1"/>
  <c r="F33" i="1"/>
  <c r="G32" i="1"/>
  <c r="F32" i="1"/>
  <c r="F31" i="1"/>
  <c r="G30" i="1"/>
  <c r="F30" i="1"/>
  <c r="G25" i="1"/>
  <c r="F25" i="1"/>
  <c r="G23" i="1"/>
  <c r="F23" i="1"/>
  <c r="G22" i="1"/>
  <c r="F22" i="1"/>
  <c r="G21" i="1"/>
  <c r="G20" i="1"/>
  <c r="F20" i="1"/>
  <c r="G19" i="1"/>
  <c r="G18" i="1"/>
  <c r="F18" i="1"/>
  <c r="G17" i="1"/>
  <c r="F17" i="1"/>
  <c r="G15" i="1"/>
  <c r="G14" i="1"/>
  <c r="F14" i="1"/>
  <c r="G13" i="1"/>
  <c r="F13" i="1"/>
  <c r="G12" i="1"/>
  <c r="F12" i="1"/>
  <c r="G10" i="1"/>
  <c r="F10" i="1"/>
  <c r="G9" i="1"/>
  <c r="F9" i="1"/>
  <c r="G8" i="1"/>
  <c r="F8" i="1"/>
  <c r="E11" i="1"/>
  <c r="E24" i="1"/>
  <c r="E65" i="1"/>
  <c r="E7" i="1"/>
  <c r="D7" i="1"/>
  <c r="E16" i="1"/>
  <c r="D16" i="1"/>
  <c r="D24" i="1"/>
  <c r="D36" i="1"/>
  <c r="E42" i="1"/>
  <c r="E44" i="1"/>
  <c r="D44" i="1"/>
  <c r="F24" i="1" l="1"/>
  <c r="G65" i="1"/>
  <c r="C6" i="1"/>
  <c r="C94" i="1" s="1"/>
  <c r="F11" i="1"/>
  <c r="F7" i="1"/>
  <c r="G16" i="1"/>
  <c r="G44" i="1"/>
  <c r="F29" i="1"/>
  <c r="F36" i="1"/>
  <c r="G49" i="1"/>
  <c r="G24" i="1"/>
  <c r="G42" i="1"/>
  <c r="D6" i="1"/>
  <c r="G7" i="1"/>
  <c r="G11" i="1"/>
  <c r="F16" i="1"/>
  <c r="F44" i="1"/>
  <c r="F49" i="1"/>
  <c r="E6" i="1"/>
  <c r="G29" i="1"/>
  <c r="G36" i="1"/>
  <c r="F6" i="1" l="1"/>
  <c r="G6" i="1"/>
</calcChain>
</file>

<file path=xl/sharedStrings.xml><?xml version="1.0" encoding="utf-8"?>
<sst xmlns="http://schemas.openxmlformats.org/spreadsheetml/2006/main" count="279" uniqueCount="276">
  <si>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</si>
  <si>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</si>
  <si>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</si>
  <si>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</si>
  <si>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</si>
  <si>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</si>
  <si>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</si>
  <si>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</si>
  <si>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</si>
  <si>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</si>
  <si>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</si>
  <si>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</si>
  <si>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</si>
  <si>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</si>
  <si>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</si>
  <si>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</si>
  <si>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</si>
  <si>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</si>
  <si>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</si>
  <si>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</si>
  <si>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</si>
  <si>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</si>
  <si>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</si>
  <si>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</si>
  <si>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</si>
  <si>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1 05 01 011 01 0000 110</t>
  </si>
  <si>
    <t>Налог, взимаемый с налогоплательщиков, выбравших в качестве объекта налогообложения доходы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</si>
  <si>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</si>
  <si>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</si>
  <si>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</si>
  <si>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</si>
  <si>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1 05 02 010 02 0000 110</t>
  </si>
  <si>
    <t>Единый налог на вмененный доход для отдельных видов деятельности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</si>
  <si>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</si>
  <si>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</si>
  <si>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1 05 03 010 01 0000 110</t>
  </si>
  <si>
    <t>Единый сельскохозяйственный налог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</si>
  <si>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</si>
  <si>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</si>
  <si>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1 08 00 000 00 0000 000</t>
  </si>
  <si>
    <t>ГОСУДАРСТВЕННАЯ ПОШЛИНА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</si>
  <si>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</si>
  <si>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</si>
  <si>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1 09 00 000 00 0000 000</t>
  </si>
  <si>
    <t>ЗАДОЛЖЕННОСТЬ И ПЕРЕРАСЧЕТЫ ПО ОТМЕНЕННЫМ НАЛОГАМ, СБОРАМ И ИНЫМ ОБЯЗАТЕЛЬНЫМ ПЛАТЕЖАМ</t>
  </si>
  <si>
    <t>1 09 07 033 05 0000 110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</si>
  <si>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</si>
  <si>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1 09 07 053 05 0000 110</t>
  </si>
  <si>
    <t>Прочие местные налоги и сборы, мобилизуемые на территориях муниципальных районов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</si>
  <si>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</si>
  <si>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</si>
  <si>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</si>
  <si>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</si>
  <si>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</si>
  <si>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</si>
  <si>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1 11 05 035 05 0000 120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</si>
  <si>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</si>
  <si>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1 11 05 075 05 0000 120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</si>
  <si>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</si>
  <si>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1 11 09 045 05 0000 120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</si>
  <si>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</si>
  <si>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</si>
  <si>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</si>
  <si>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1 12 01 010 01 0000 120</t>
  </si>
  <si>
    <t>Плата за выбросы загрязняющих веществ в атмосферный воздух стационарными объектами</t>
  </si>
  <si>
    <t>1 12 01 020 01 0000 120</t>
  </si>
  <si>
    <t>Плата за выбросы загрязняющих веществ в атмосферный воздух передвижными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</si>
  <si>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</si>
  <si>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</si>
  <si>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</si>
  <si>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</si>
  <si>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</si>
  <si>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(РАБОТ) И КОМПЕНСАЦИИ ЗАТРАТ ГОСУДАРСТВА</t>
  </si>
  <si>
    <t>1 13 02 995 05 0000 130</t>
  </si>
  <si>
    <t>Прочие доходы от компенсации затрат бюджетов муниципальных районов</t>
  </si>
  <si>
    <t>1 14 00 000 00 0000 000</t>
  </si>
  <si>
    <t>ДОХОДЫ ОТ ПРОДАЖИ МАТЕРИАЛЬНЫХ И НЕМАТЕРИАЛЬНЫХ АКТИВОВ</t>
  </si>
  <si>
    <t>1 14 02 053 05 0000 410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</si>
  <si>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</si>
  <si>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</si>
  <si>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</si>
  <si>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1 14 06 025 05 0000 430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</si>
  <si>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</si>
  <si>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1 14 06 313 10 0000 430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</si>
  <si>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</si>
  <si>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1 16 00 000 00 0000 000</t>
  </si>
  <si>
    <t>ШТРАФЫ, САНКЦИИ, ВОЗМЕЩЕНИЕ УЩЕРБА</t>
  </si>
  <si>
    <t>1 16 03 010 01 0000 140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</si>
  <si>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</si>
  <si>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>1 16 03 030 01 0000 140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</si>
  <si>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</si>
  <si>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</si>
  <si>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</si>
  <si>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</si>
  <si>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</si>
  <si>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</si>
  <si>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</si>
  <si>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1 16 25 010 01 0000 140</t>
  </si>
  <si>
    <t>Денежные взыскания (штрафы) за нарушение законодательства Российской Федерации о недрах</t>
  </si>
  <si>
    <t>1 16 25 030 01 0000 140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</si>
  <si>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</si>
  <si>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1 16 25 050 01 0000 140</t>
  </si>
  <si>
    <t>Денежные взыскания (штрафы) за нарушение законодательства в области охраны окружающей среды</t>
  </si>
  <si>
    <t>1 16 25 060 01 0000 140</t>
  </si>
  <si>
    <t>Денежные взыскания (штрафы) за нарушение земельного законодательства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</si>
  <si>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</si>
  <si>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</si>
  <si>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1 16 30 030 01 0000 140</t>
  </si>
  <si>
    <t>Прочие денежные взыскания (штрафы) за правонарушения в области дорожного движения</t>
  </si>
  <si>
    <t>1 16 33 050 05 0000 140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</si>
  <si>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</si>
  <si>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1 16 35 030 05 0000 140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</si>
  <si>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</si>
  <si>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</si>
  <si>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</si>
  <si>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</si>
  <si>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</si>
  <si>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1 17 00 000 00 0000 000</t>
  </si>
  <si>
    <t>ПРОЧИЕ НЕНАЛОГОВЫЕ ДОХОДЫ</t>
  </si>
  <si>
    <t>1 17 01 050 05 0000 180</t>
  </si>
  <si>
    <t>Невыясненные поступления, зачисляемые в бюджеты муниципальных районов</t>
  </si>
  <si>
    <t>1 17 05 050 05 0000 180</t>
  </si>
  <si>
    <t>Прочие неналоговые доходы бюджетов муниципальных районов</t>
  </si>
  <si>
    <t>Исполнено за 1 квартал 2017 года</t>
  </si>
  <si>
    <t xml:space="preserve"> тыс. руб.</t>
  </si>
  <si>
    <t>п. 9,2</t>
  </si>
  <si>
    <t>Бюджетные назначения 2018 год</t>
  </si>
  <si>
    <t>Исполнено за 1 квартал 2018 года</t>
  </si>
  <si>
    <t>% исполнения за 1 квартал 2018 года</t>
  </si>
  <si>
    <t>1 12 01 041 01 0000 120</t>
  </si>
  <si>
    <t>Плата за размещение отходов производства</t>
  </si>
  <si>
    <t>1 11 07 015 05 0000 120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</si>
  <si>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</si>
  <si>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Сведения об исполнении бюджета муниципального образования муниципального района "Сыктывдинский" за 1 квартал 2018 года в разрезе видов доходов                        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</si>
  <si>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</si>
  <si>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</si>
  <si>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</si>
  <si>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</si>
  <si>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2 02 10 000 00 0000 151</t>
  </si>
  <si>
    <t>Дотации бюджетам бюджетной системы Российской Федерации</t>
  </si>
  <si>
    <t>2 02 15 001 05 0000 151</t>
  </si>
  <si>
    <t>Дотации бюджетам муниципальных районов на выравнивание бюджетной обеспеченности</t>
  </si>
  <si>
    <t>2 02 15 002 05 0000 151</t>
  </si>
  <si>
    <t>Дотации бюджетам муниципальных районов на поддержку мер по обеспечению сбалансированности бюджетов</t>
  </si>
  <si>
    <t>2 02 20 000 00 0000 151</t>
  </si>
  <si>
    <t>Субсидии бюджетам бюджетной системы Российской Федерации (межбюджетные субсидии)</t>
  </si>
  <si>
    <t>2 02 29 999 05 0000 151</t>
  </si>
  <si>
    <t>Прочие субсидии бюджетам муниципальных районов</t>
  </si>
  <si>
    <t>2 02 30 000 00 0000 151</t>
  </si>
  <si>
    <t>Субвенции бюджетам бюджетной системы Российской Федерации</t>
  </si>
  <si>
    <t>2 02 30 024 05 0000 151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</si>
  <si>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</si>
  <si>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2 02 30 029 05 0000 151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</si>
  <si>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</si>
  <si>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</si>
  <si>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</si>
  <si>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2 02 35 120 05 0000 151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</si>
  <si>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</si>
  <si>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2 02 35 930 05 0000 151</t>
  </si>
  <si>
    <t>Субвенции бюджетам муниципальных районов на государственную регистрацию актов гражданского состояния</t>
  </si>
  <si>
    <t>2 02 39 999 05 0000 151</t>
  </si>
  <si>
    <t>Прочие субвенции бюджетам муниципальных районов</t>
  </si>
  <si>
    <t>2 02 40 000 00 0000 151</t>
  </si>
  <si>
    <t>Иные межбюджетные трансферты</t>
  </si>
  <si>
    <t>2 02 40 014 05 0000 151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</si>
  <si>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</si>
  <si>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</si>
  <si>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</si>
  <si>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2 18 60 010 05 0000 151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</si>
  <si>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</si>
  <si>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2 18 05 020 05 0000 180</t>
  </si>
  <si>
    <t>Доходы бюджетов муниципальных районов от возврата автономными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</si>
  <si>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</si>
  <si>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</si>
  <si>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2 19 35 118 05 0000 151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</si>
  <si>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</si>
  <si>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2 19 60 010 05 0000 151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</si>
  <si>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</si>
  <si>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2 02 25 467 05 0000 151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</si>
  <si>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</si>
  <si>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2 02 25 519 05 0000 151</t>
  </si>
  <si>
    <t>Субсидия бюджетам муниципальных районов на поддержку отрасли культуры</t>
  </si>
  <si>
    <t>2 02 35 082 05 0000 151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</si>
  <si>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</si>
  <si>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</si>
  <si>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</si>
  <si>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Сведения об исполнении бюджета муниципального образования муниципального района "Сыктывдинский" за 1 квартал 2018 года расходной части бюджета по разделам, подразделам  </t>
  </si>
  <si>
    <t>КФСР</t>
  </si>
  <si>
    <t>Наименование кода</t>
  </si>
  <si>
    <t>Кассовое исполнение,тыс.руб.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</si>
  <si>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</si>
  <si>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</si>
  <si>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</si>
  <si>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</si>
  <si>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</si>
  <si>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</si>
  <si>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</si>
  <si>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</si>
  <si>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</si>
  <si>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</si>
  <si>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</si>
  <si>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</si>
  <si>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</si>
  <si>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</si>
  <si>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</si>
  <si>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</si>
  <si>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</si>
  <si>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</si>
  <si>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</si>
  <si>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</si>
  <si>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</si>
  <si>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</si>
  <si>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</si>
  <si>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</si>
  <si>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</si>
  <si>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</si>
  <si>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</si>
  <si>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</si>
  <si>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</si>
  <si>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</si>
  <si>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</si>
  <si>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</si>
  <si>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</si>
  <si>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</si>
  <si>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</si>
  <si>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</si>
  <si>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</si>
  <si>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</si>
  <si>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</si>
  <si>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</si>
  <si>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</si>
  <si>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</si>
  <si>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</si>
  <si>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</si>
  <si>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</si>
  <si>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</si>
  <si>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</si>
  <si>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</si>
  <si>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</si>
  <si>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</si>
  <si>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</si>
  <si>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</si>
  <si>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</si>
  <si>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</si>
  <si>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</si>
  <si>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</si>
  <si>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</si>
  <si>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</si>
  <si>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</si>
  <si>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</si>
  <si>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</si>
  <si>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</si>
  <si>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</si>
  <si>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</si>
  <si>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</si>
  <si>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</si>
  <si>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</si>
  <si>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</si>
  <si>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</si>
  <si>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</si>
  <si>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</si>
  <si>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</si>
  <si>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</si>
  <si>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</si>
  <si>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0105</t>
  </si>
  <si>
    <t>Ассигнования 2018 год</t>
  </si>
  <si>
    <t>0405</t>
  </si>
  <si>
    <t>Судебная система</t>
  </si>
  <si>
    <t>Сельское хозяйство и рыболовство</t>
  </si>
  <si>
    <t>% роста/снижения расходов в сравнении с 1 кварталом 2017 года</t>
  </si>
  <si>
    <t>% роста/снижения доходов в сравнении с 1 кварталом 2017 года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</si>
  <si>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</si>
  <si>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</si>
  <si>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</si>
  <si>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финансирования</t>
  </si>
  <si>
    <t>Кредиты кредитных организаций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</si>
</sst>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dd/mm/yyyy\ hh:mm"/>
    <numFmt numFmtId="165" formatCode="?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</numFmts>
  <fonts count="13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Arial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2" fillId="0" borderId="0"/>
  </cellStyleXfs>
  <cellXfs count="7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168" fontId="4" fillId="0" borderId="1" xfId="1" applyNumberFormat="1" applyFont="1" applyBorder="1" applyAlignment="1" applyProtection="1">
      <alignment horizontal="center" vertical="center" wrapText="1"/>
    </xf>
    <xf numFmtId="166" fontId="4" fillId="0" borderId="1" xfId="0" applyNumberFormat="1" applyFont="1" applyBorder="1" applyAlignment="1" applyProtection="1">
      <alignment horizontal="center" vertical="center"/>
    </xf>
    <xf numFmtId="167" fontId="4" fillId="0" borderId="1" xfId="0" applyNumberFormat="1" applyFont="1" applyBorder="1" applyAlignment="1" applyProtection="1">
      <alignment horizontal="center" vertical="center" wrapText="1"/>
    </xf>
    <xf numFmtId="167" fontId="7" fillId="0" borderId="1" xfId="0" applyNumberFormat="1" applyFont="1" applyBorder="1" applyAlignment="1" applyProtection="1">
      <alignment horizontal="center" vertical="center" wrapText="1"/>
    </xf>
    <xf numFmtId="167" fontId="4" fillId="0" borderId="1" xfId="1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0" applyNumberFormat="1" applyFont="1" applyBorder="1" applyAlignment="1" applyProtection="1">
      <alignment horizontal="left" vertical="center" wrapText="1"/>
    </xf>
    <xf numFmtId="166" fontId="7" fillId="0" borderId="1" xfId="0" applyNumberFormat="1" applyFont="1" applyBorder="1" applyAlignment="1" applyProtection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49" fontId="6" fillId="0" borderId="3" xfId="0" applyNumberFormat="1" applyFont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7" fontId="4" fillId="2" borderId="1" xfId="1" applyNumberFormat="1" applyFont="1" applyFill="1" applyBorder="1" applyAlignment="1" applyProtection="1">
      <alignment horizontal="center" vertical="center" wrapText="1"/>
    </xf>
    <xf numFmtId="167" fontId="7" fillId="2" borderId="1" xfId="0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/>
    <xf numFmtId="167" fontId="5" fillId="0" borderId="1" xfId="0" applyNumberFormat="1" applyFont="1" applyBorder="1" applyAlignment="1" applyProtection="1">
      <alignment horizontal="center" vertical="center" wrapText="1"/>
    </xf>
    <xf numFmtId="167" fontId="5" fillId="0" borderId="1" xfId="0" applyNumberFormat="1" applyFont="1" applyBorder="1" applyAlignment="1" applyProtection="1">
      <alignment horizontal="center"/>
    </xf>
    <xf numFmtId="166" fontId="5" fillId="0" borderId="1" xfId="0" applyNumberFormat="1" applyFont="1" applyBorder="1" applyAlignment="1" applyProtection="1">
      <alignment horizontal="center" vertical="center"/>
    </xf>
    <xf numFmtId="0" fontId="11" fillId="0" borderId="0" xfId="0" applyFont="1"/>
    <xf numFmtId="49" fontId="5" fillId="0" borderId="1" xfId="0" applyNumberFormat="1" applyFont="1" applyBorder="1" applyAlignment="1" applyProtection="1">
      <alignment horizontal="left" vertical="center" wrapText="1"/>
    </xf>
    <xf numFmtId="167" fontId="5" fillId="0" borderId="1" xfId="0" applyNumberFormat="1" applyFont="1" applyBorder="1" applyAlignment="1" applyProtection="1">
      <alignment horizontal="right" vertical="center" wrapText="1"/>
    </xf>
    <xf numFmtId="167" fontId="6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/>
    <xf numFmtId="165" fontId="6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2" applyNumberFormat="1" applyFont="1" applyBorder="1" applyAlignment="1" applyProtection="1">
      <alignment horizontal="center" vertical="center" wrapText="1"/>
    </xf>
    <xf numFmtId="49" fontId="5" fillId="0" borderId="1" xfId="2" applyNumberFormat="1" applyFont="1" applyBorder="1" applyAlignment="1" applyProtection="1">
      <alignment horizontal="left" vertical="center" wrapText="1"/>
    </xf>
    <xf numFmtId="167" fontId="5" fillId="0" borderId="1" xfId="2" applyNumberFormat="1" applyFont="1" applyBorder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horizontal="left" vertical="center" wrapText="1"/>
    </xf>
    <xf numFmtId="167" fontId="6" fillId="0" borderId="1" xfId="2" applyNumberFormat="1" applyFont="1" applyBorder="1" applyAlignment="1" applyProtection="1">
      <alignment horizontal="center" vertical="center" wrapText="1"/>
    </xf>
    <xf numFmtId="49" fontId="5" fillId="0" borderId="1" xfId="2" applyNumberFormat="1" applyFont="1" applyBorder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left"/>
    </xf>
    <xf numFmtId="167" fontId="5" fillId="0" borderId="1" xfId="2" applyNumberFormat="1" applyFont="1" applyBorder="1" applyAlignment="1" applyProtection="1">
      <alignment horizontal="center"/>
    </xf>
    <xf numFmtId="167" fontId="6" fillId="0" borderId="1" xfId="2" applyNumberFormat="1" applyFont="1" applyBorder="1" applyAlignment="1" applyProtection="1">
      <alignment horizontal="right" vertical="center" wrapText="1"/>
    </xf>
    <xf numFmtId="167" fontId="5" fillId="0" borderId="1" xfId="2" applyNumberFormat="1" applyFont="1" applyBorder="1" applyAlignment="1" applyProtection="1">
      <alignment horizontal="right" vertical="center" wrapText="1"/>
    </xf>
    <xf numFmtId="167" fontId="5" fillId="0" borderId="1" xfId="2" applyNumberFormat="1" applyFont="1" applyBorder="1" applyAlignment="1" applyProtection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wrapText="1"/>
    </xf>
    <xf numFmtId="167" fontId="7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center"/>
    </xf>
    <xf numFmtId="169" fontId="0" fillId="0" borderId="0" xfId="0" applyNumberFormat="1"/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49" fontId="9" fillId="0" borderId="0" xfId="0" applyNumberFormat="1" applyFont="1" applyBorder="1" applyAlignment="1" applyProtection="1">
      <alignment horizontal="center" wrapText="1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167" fontId="0" fillId="0" borderId="0" xfId="0" applyNumberForma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46"/>
  <sheetViews>
    <sheetView showGridLines="0" tabSelected="1" topLeftCell="A105" workbookViewId="0">
      <selection activeCell="H111" sqref="H111"/>
    </sheetView>
  </sheetViews>
  <sheetFormatPr defaultRowHeight="12.75" customHeight="1" outlineLevelRow="2" x14ac:dyDescent="0.2"/>
  <cols>
    <col min="1" max="1" width="18.42578125" customWidth="1"/>
    <col min="2" max="2" width="22.5703125" customWidth="1"/>
    <col min="3" max="3" width="10.140625" customWidth="1"/>
    <col min="4" max="4" width="11" customWidth="1"/>
    <col min="5" max="5" width="10" customWidth="1"/>
    <col min="6" max="6" width="7.85546875" customWidth="1"/>
    <col min="7" max="7" width="11.42578125" customWidth="1"/>
    <col min="8" max="8" width="13.140625" customWidth="1"/>
    <col min="9" max="11" width="9.140625" customWidth="1"/>
  </cols>
  <sheetData>
    <row r="1" spans="1:11" ht="21.75" customHeight="1" x14ac:dyDescent="0.2">
      <c r="A1" s="72" t="s">
        <v>125</v>
      </c>
      <c r="B1" s="73"/>
      <c r="C1" s="73"/>
      <c r="D1" s="73"/>
      <c r="E1" s="73"/>
      <c r="F1" s="73"/>
      <c r="G1" s="73"/>
      <c r="H1" s="1"/>
      <c r="I1" s="1"/>
      <c r="J1" s="1"/>
      <c r="K1" s="1"/>
    </row>
    <row r="2" spans="1:11" ht="14.25" x14ac:dyDescent="0.2">
      <c r="A2" s="2"/>
      <c r="B2" s="67" t="s">
        <v>133</v>
      </c>
      <c r="C2" s="67"/>
      <c r="D2" s="67"/>
      <c r="E2" s="67"/>
      <c r="F2" s="67"/>
      <c r="G2" s="3"/>
      <c r="H2" s="3"/>
      <c r="I2" s="3"/>
      <c r="J2" s="3"/>
      <c r="K2" s="3"/>
    </row>
    <row r="3" spans="1:11" ht="31.5" customHeight="1" x14ac:dyDescent="0.2">
      <c r="A3" s="4"/>
      <c r="B3" s="67"/>
      <c r="C3" s="67"/>
      <c r="D3" s="67"/>
      <c r="E3" s="67"/>
      <c r="F3" s="67"/>
      <c r="G3" s="4"/>
      <c r="H3" s="5"/>
      <c r="I3" s="5"/>
      <c r="J3" s="3"/>
      <c r="K3" s="3"/>
    </row>
    <row r="4" spans="1:11" x14ac:dyDescent="0.2">
      <c r="B4" s="1"/>
      <c r="C4" s="1"/>
      <c r="D4" s="1"/>
      <c r="F4" s="1"/>
      <c r="G4" s="21" t="s">
        <v>124</v>
      </c>
      <c r="H4" s="1"/>
      <c r="I4" s="1"/>
      <c r="J4" s="1"/>
      <c r="K4" s="1"/>
    </row>
    <row r="5" spans="1:11" ht="61.5" customHeight="1" x14ac:dyDescent="0.2">
      <c r="A5" s="11" t="s">
        <v>0</v>
      </c>
      <c r="B5" s="11" t="s">
        <v>1</v>
      </c>
      <c r="C5" s="11" t="s">
        <v>123</v>
      </c>
      <c r="D5" s="11" t="s">
        <v>126</v>
      </c>
      <c r="E5" s="11" t="s">
        <v>127</v>
      </c>
      <c r="F5" s="57" t="s">
        <v>128</v>
      </c>
      <c r="G5" s="54" t="s">
        <v>270</v>
      </c>
    </row>
    <row r="6" spans="1:11" ht="38.25" x14ac:dyDescent="0.2">
      <c r="A6" s="11" t="s">
        <v>3</v>
      </c>
      <c r="B6" s="14" t="s">
        <v>4</v>
      </c>
      <c r="C6" s="10">
        <f>C7+C11+C16+C24+C29+C36+C44+C49+C65+C26+C42</f>
        <v>74851.599999999991</v>
      </c>
      <c r="D6" s="6">
        <f>D7+D11+D16+D24+D29+D36+D44+D49+D65</f>
        <v>298993.3</v>
      </c>
      <c r="E6" s="10">
        <f>E7+E11+E16+E24+E29+E36+E44+E49+E65+E26+E42</f>
        <v>75733.999999999985</v>
      </c>
      <c r="F6" s="18">
        <f t="shared" ref="F6:F69" si="0">E6*100/D6</f>
        <v>25.329664577768124</v>
      </c>
      <c r="G6" s="7">
        <f t="shared" ref="G6:G64" si="1">E6*100/C6-100</f>
        <v>1.1788659160258277</v>
      </c>
    </row>
    <row r="7" spans="1:11" ht="25.5" outlineLevel="1" x14ac:dyDescent="0.2">
      <c r="A7" s="11" t="s">
        <v>5</v>
      </c>
      <c r="B7" s="14" t="s">
        <v>6</v>
      </c>
      <c r="C7" s="10">
        <f>C8+C9+C10</f>
        <v>55132.2</v>
      </c>
      <c r="D7" s="8">
        <f>D8+D9+D10</f>
        <v>220116.8</v>
      </c>
      <c r="E7" s="10">
        <f>E8+E9+E10</f>
        <v>56874.6</v>
      </c>
      <c r="F7" s="18">
        <f t="shared" si="0"/>
        <v>25.838373081927415</v>
      </c>
      <c r="G7" s="7">
        <f t="shared" si="1"/>
        <v>3.1604035391295895</v>
      </c>
    </row>
    <row r="8" spans="1:11" ht="153" outlineLevel="2" x14ac:dyDescent="0.2">
      <c r="A8" s="12" t="s">
        <v>7</v>
      </c>
      <c r="B8" s="15" t="s">
        <v>8</v>
      </c>
      <c r="C8" s="9">
        <v>54836.6</v>
      </c>
      <c r="D8" s="9">
        <v>218936.8</v>
      </c>
      <c r="E8" s="9">
        <v>56647.9</v>
      </c>
      <c r="F8" s="19">
        <f t="shared" si="0"/>
        <v>25.874087864625775</v>
      </c>
      <c r="G8" s="17">
        <f t="shared" si="1"/>
        <v>3.303085895186797</v>
      </c>
    </row>
    <row r="9" spans="1:11" ht="242.25" outlineLevel="2" x14ac:dyDescent="0.2">
      <c r="A9" s="12" t="s">
        <v>9</v>
      </c>
      <c r="B9" s="16" t="s">
        <v>10</v>
      </c>
      <c r="C9" s="9">
        <v>72.099999999999994</v>
      </c>
      <c r="D9" s="9">
        <v>180</v>
      </c>
      <c r="E9" s="9">
        <v>122.6</v>
      </c>
      <c r="F9" s="19">
        <f t="shared" si="0"/>
        <v>68.111111111111114</v>
      </c>
      <c r="G9" s="17">
        <f t="shared" si="1"/>
        <v>70.04160887656036</v>
      </c>
    </row>
    <row r="10" spans="1:11" ht="89.25" outlineLevel="2" x14ac:dyDescent="0.2">
      <c r="A10" s="12" t="s">
        <v>11</v>
      </c>
      <c r="B10" s="15" t="s">
        <v>12</v>
      </c>
      <c r="C10" s="9">
        <v>223.5</v>
      </c>
      <c r="D10" s="25">
        <v>1000</v>
      </c>
      <c r="E10" s="25">
        <v>104.1</v>
      </c>
      <c r="F10" s="19">
        <f t="shared" si="0"/>
        <v>10.41</v>
      </c>
      <c r="G10" s="17">
        <f t="shared" si="1"/>
        <v>-53.422818791946305</v>
      </c>
    </row>
    <row r="11" spans="1:11" ht="76.5" outlineLevel="1" x14ac:dyDescent="0.2">
      <c r="A11" s="11" t="s">
        <v>13</v>
      </c>
      <c r="B11" s="14" t="s">
        <v>14</v>
      </c>
      <c r="C11" s="10">
        <f>C12+C13+C14+C15</f>
        <v>4165.5</v>
      </c>
      <c r="D11" s="24">
        <f>D12+D13+D14+D15</f>
        <v>18270.5</v>
      </c>
      <c r="E11" s="24">
        <f>E12+E13+E14+E15</f>
        <v>4330.1000000000004</v>
      </c>
      <c r="F11" s="18">
        <f t="shared" si="0"/>
        <v>23.699953476916345</v>
      </c>
      <c r="G11" s="7">
        <f t="shared" si="1"/>
        <v>3.9515064217981148</v>
      </c>
    </row>
    <row r="12" spans="1:11" ht="140.25" outlineLevel="2" x14ac:dyDescent="0.2">
      <c r="A12" s="12" t="s">
        <v>15</v>
      </c>
      <c r="B12" s="15" t="s">
        <v>16</v>
      </c>
      <c r="C12" s="9">
        <v>1549.2</v>
      </c>
      <c r="D12" s="9">
        <v>6815.1</v>
      </c>
      <c r="E12" s="9">
        <v>1783.9</v>
      </c>
      <c r="F12" s="19">
        <f t="shared" si="0"/>
        <v>26.175698082199819</v>
      </c>
      <c r="G12" s="17">
        <f t="shared" si="1"/>
        <v>15.14975471210947</v>
      </c>
    </row>
    <row r="13" spans="1:11" ht="178.5" outlineLevel="2" x14ac:dyDescent="0.2">
      <c r="A13" s="12" t="s">
        <v>17</v>
      </c>
      <c r="B13" s="16" t="s">
        <v>18</v>
      </c>
      <c r="C13" s="9">
        <v>15.5</v>
      </c>
      <c r="D13" s="9">
        <v>52.3</v>
      </c>
      <c r="E13" s="9">
        <v>12</v>
      </c>
      <c r="F13" s="19">
        <f t="shared" si="0"/>
        <v>22.944550669216063</v>
      </c>
      <c r="G13" s="17">
        <f t="shared" si="1"/>
        <v>-22.58064516129032</v>
      </c>
    </row>
    <row r="14" spans="1:11" ht="140.25" outlineLevel="2" x14ac:dyDescent="0.2">
      <c r="A14" s="12" t="s">
        <v>19</v>
      </c>
      <c r="B14" s="15" t="s">
        <v>20</v>
      </c>
      <c r="C14" s="9">
        <v>2885</v>
      </c>
      <c r="D14" s="9">
        <v>11403.1</v>
      </c>
      <c r="E14" s="9">
        <v>2905.9</v>
      </c>
      <c r="F14" s="19">
        <f t="shared" si="0"/>
        <v>25.483421174943654</v>
      </c>
      <c r="G14" s="17">
        <f t="shared" si="1"/>
        <v>0.72443674176776085</v>
      </c>
    </row>
    <row r="15" spans="1:11" ht="140.25" outlineLevel="2" x14ac:dyDescent="0.2">
      <c r="A15" s="12" t="s">
        <v>21</v>
      </c>
      <c r="B15" s="15" t="s">
        <v>22</v>
      </c>
      <c r="C15" s="9">
        <v>-284.2</v>
      </c>
      <c r="D15" s="9"/>
      <c r="E15" s="9">
        <v>-371.7</v>
      </c>
      <c r="F15" s="19"/>
      <c r="G15" s="17">
        <f t="shared" si="1"/>
        <v>30.788177339901495</v>
      </c>
    </row>
    <row r="16" spans="1:11" ht="25.5" outlineLevel="1" x14ac:dyDescent="0.2">
      <c r="A16" s="11" t="s">
        <v>23</v>
      </c>
      <c r="B16" s="14" t="s">
        <v>24</v>
      </c>
      <c r="C16" s="8">
        <f>C17+C18+C19+C20+C21+C22+C23</f>
        <v>10136.199999999999</v>
      </c>
      <c r="D16" s="8">
        <f>D17+D18+D19+D20+D21+D22+D23</f>
        <v>33328</v>
      </c>
      <c r="E16" s="8">
        <f>E17+E18+E19+E20+E21+E22+E23</f>
        <v>8529.9</v>
      </c>
      <c r="F16" s="18">
        <f t="shared" si="0"/>
        <v>25.593795007201152</v>
      </c>
      <c r="G16" s="7">
        <f t="shared" si="1"/>
        <v>-15.8471616582151</v>
      </c>
    </row>
    <row r="17" spans="1:7" ht="63.75" outlineLevel="2" x14ac:dyDescent="0.2">
      <c r="A17" s="12" t="s">
        <v>25</v>
      </c>
      <c r="B17" s="15" t="s">
        <v>26</v>
      </c>
      <c r="C17" s="9">
        <v>3115.6</v>
      </c>
      <c r="D17" s="9">
        <v>13100</v>
      </c>
      <c r="E17" s="9">
        <v>1941</v>
      </c>
      <c r="F17" s="19">
        <f t="shared" si="0"/>
        <v>14.816793893129772</v>
      </c>
      <c r="G17" s="17">
        <f t="shared" si="1"/>
        <v>-37.700603415072536</v>
      </c>
    </row>
    <row r="18" spans="1:7" ht="127.5" outlineLevel="2" x14ac:dyDescent="0.2">
      <c r="A18" s="12" t="s">
        <v>27</v>
      </c>
      <c r="B18" s="15" t="s">
        <v>28</v>
      </c>
      <c r="C18" s="9">
        <v>2263.1</v>
      </c>
      <c r="D18" s="9">
        <v>6131</v>
      </c>
      <c r="E18" s="9">
        <v>761.1</v>
      </c>
      <c r="F18" s="19">
        <f t="shared" si="0"/>
        <v>12.41396183330615</v>
      </c>
      <c r="G18" s="17">
        <f t="shared" si="1"/>
        <v>-66.369139675666119</v>
      </c>
    </row>
    <row r="19" spans="1:7" ht="114.75" outlineLevel="2" x14ac:dyDescent="0.2">
      <c r="A19" s="12" t="s">
        <v>29</v>
      </c>
      <c r="B19" s="15" t="s">
        <v>30</v>
      </c>
      <c r="C19" s="9">
        <v>0.2</v>
      </c>
      <c r="D19" s="9"/>
      <c r="E19" s="9"/>
      <c r="F19" s="19"/>
      <c r="G19" s="17">
        <f t="shared" si="1"/>
        <v>-100</v>
      </c>
    </row>
    <row r="20" spans="1:7" ht="51" outlineLevel="2" x14ac:dyDescent="0.2">
      <c r="A20" s="12" t="s">
        <v>31</v>
      </c>
      <c r="B20" s="15" t="s">
        <v>32</v>
      </c>
      <c r="C20" s="9">
        <v>2359.5</v>
      </c>
      <c r="D20" s="9">
        <v>9550</v>
      </c>
      <c r="E20" s="9">
        <v>2365</v>
      </c>
      <c r="F20" s="19">
        <f t="shared" si="0"/>
        <v>24.764397905759161</v>
      </c>
      <c r="G20" s="17">
        <f t="shared" si="1"/>
        <v>0.23310023310023098</v>
      </c>
    </row>
    <row r="21" spans="1:7" ht="89.25" outlineLevel="2" x14ac:dyDescent="0.2">
      <c r="A21" s="12" t="s">
        <v>33</v>
      </c>
      <c r="B21" s="15" t="s">
        <v>34</v>
      </c>
      <c r="C21" s="9">
        <v>0.1</v>
      </c>
      <c r="D21" s="9"/>
      <c r="E21" s="9">
        <v>-2.4</v>
      </c>
      <c r="F21" s="19"/>
      <c r="G21" s="17">
        <f t="shared" si="1"/>
        <v>-2500</v>
      </c>
    </row>
    <row r="22" spans="1:7" ht="38.25" outlineLevel="2" x14ac:dyDescent="0.2">
      <c r="A22" s="12" t="s">
        <v>35</v>
      </c>
      <c r="B22" s="15" t="s">
        <v>36</v>
      </c>
      <c r="C22" s="9">
        <v>2135.9</v>
      </c>
      <c r="D22" s="9">
        <v>3582</v>
      </c>
      <c r="E22" s="9">
        <v>2968.9</v>
      </c>
      <c r="F22" s="19">
        <f t="shared" si="0"/>
        <v>82.883863763260749</v>
      </c>
      <c r="G22" s="17">
        <f t="shared" si="1"/>
        <v>38.999953181328721</v>
      </c>
    </row>
    <row r="23" spans="1:7" ht="76.5" outlineLevel="2" x14ac:dyDescent="0.2">
      <c r="A23" s="12" t="s">
        <v>37</v>
      </c>
      <c r="B23" s="15" t="s">
        <v>38</v>
      </c>
      <c r="C23" s="9">
        <v>261.8</v>
      </c>
      <c r="D23" s="9">
        <v>965</v>
      </c>
      <c r="E23" s="9">
        <v>496.3</v>
      </c>
      <c r="F23" s="19">
        <f t="shared" si="0"/>
        <v>51.430051813471501</v>
      </c>
      <c r="G23" s="17">
        <f t="shared" si="1"/>
        <v>89.572192513368975</v>
      </c>
    </row>
    <row r="24" spans="1:7" ht="25.5" outlineLevel="1" x14ac:dyDescent="0.2">
      <c r="A24" s="11" t="s">
        <v>39</v>
      </c>
      <c r="B24" s="14" t="s">
        <v>40</v>
      </c>
      <c r="C24" s="8">
        <f>C25</f>
        <v>883.2</v>
      </c>
      <c r="D24" s="8">
        <f>D25</f>
        <v>2500</v>
      </c>
      <c r="E24" s="8">
        <f>E25</f>
        <v>1180.8</v>
      </c>
      <c r="F24" s="18">
        <f t="shared" si="0"/>
        <v>47.231999999999999</v>
      </c>
      <c r="G24" s="7">
        <f t="shared" si="1"/>
        <v>33.695652173913032</v>
      </c>
    </row>
    <row r="25" spans="1:7" ht="102" outlineLevel="2" x14ac:dyDescent="0.2">
      <c r="A25" s="12" t="s">
        <v>41</v>
      </c>
      <c r="B25" s="15" t="s">
        <v>42</v>
      </c>
      <c r="C25" s="9">
        <v>883.2</v>
      </c>
      <c r="D25" s="9">
        <v>2500</v>
      </c>
      <c r="E25" s="9">
        <v>1180.8</v>
      </c>
      <c r="F25" s="19">
        <f t="shared" si="0"/>
        <v>47.231999999999999</v>
      </c>
      <c r="G25" s="17">
        <f t="shared" si="1"/>
        <v>33.695652173913032</v>
      </c>
    </row>
    <row r="26" spans="1:7" ht="89.25" outlineLevel="1" x14ac:dyDescent="0.2">
      <c r="A26" s="11" t="s">
        <v>43</v>
      </c>
      <c r="B26" s="14" t="s">
        <v>44</v>
      </c>
      <c r="C26" s="8">
        <f>C27+C28</f>
        <v>1.7000000000000002</v>
      </c>
      <c r="D26" s="8"/>
      <c r="E26" s="8"/>
      <c r="F26" s="18"/>
      <c r="G26" s="7"/>
    </row>
    <row r="27" spans="1:7" ht="127.5" outlineLevel="2" x14ac:dyDescent="0.2">
      <c r="A27" s="12" t="s">
        <v>45</v>
      </c>
      <c r="B27" s="15" t="s">
        <v>46</v>
      </c>
      <c r="C27" s="9">
        <v>0.1</v>
      </c>
      <c r="D27" s="9"/>
      <c r="E27" s="9"/>
      <c r="F27" s="19"/>
      <c r="G27" s="17"/>
    </row>
    <row r="28" spans="1:7" ht="51" outlineLevel="2" x14ac:dyDescent="0.2">
      <c r="A28" s="12" t="s">
        <v>47</v>
      </c>
      <c r="B28" s="15" t="s">
        <v>48</v>
      </c>
      <c r="C28" s="9">
        <v>1.6</v>
      </c>
      <c r="D28" s="9"/>
      <c r="E28" s="9"/>
      <c r="F28" s="19"/>
      <c r="G28" s="17"/>
    </row>
    <row r="29" spans="1:7" ht="89.25" outlineLevel="1" x14ac:dyDescent="0.2">
      <c r="A29" s="11" t="s">
        <v>49</v>
      </c>
      <c r="B29" s="14" t="s">
        <v>50</v>
      </c>
      <c r="C29" s="8">
        <f>C30+C31+C32+C33+C35+C34</f>
        <v>2118.2000000000003</v>
      </c>
      <c r="D29" s="8">
        <f>D30+D31+D32+D33+D35+D34</f>
        <v>15537</v>
      </c>
      <c r="E29" s="8">
        <f>E30+E31+E32+E33+E35+E34</f>
        <v>2843.7</v>
      </c>
      <c r="F29" s="18">
        <f t="shared" si="0"/>
        <v>18.302761150801313</v>
      </c>
      <c r="G29" s="7">
        <f t="shared" si="1"/>
        <v>34.250778963270676</v>
      </c>
    </row>
    <row r="30" spans="1:7" ht="178.5" outlineLevel="2" x14ac:dyDescent="0.2">
      <c r="A30" s="12" t="s">
        <v>51</v>
      </c>
      <c r="B30" s="16" t="s">
        <v>52</v>
      </c>
      <c r="C30" s="9">
        <v>934</v>
      </c>
      <c r="D30" s="9">
        <v>5000</v>
      </c>
      <c r="E30" s="9">
        <v>646.79999999999995</v>
      </c>
      <c r="F30" s="19">
        <f t="shared" si="0"/>
        <v>12.935999999999998</v>
      </c>
      <c r="G30" s="17">
        <f t="shared" si="1"/>
        <v>-30.74946466809422</v>
      </c>
    </row>
    <row r="31" spans="1:7" ht="178.5" outlineLevel="2" x14ac:dyDescent="0.2">
      <c r="A31" s="12" t="s">
        <v>53</v>
      </c>
      <c r="B31" s="15" t="s">
        <v>54</v>
      </c>
      <c r="C31" s="9"/>
      <c r="D31" s="9">
        <v>37</v>
      </c>
      <c r="E31" s="9">
        <v>1</v>
      </c>
      <c r="F31" s="19">
        <f t="shared" si="0"/>
        <v>2.7027027027027026</v>
      </c>
      <c r="G31" s="17"/>
    </row>
    <row r="32" spans="1:7" ht="153" outlineLevel="2" x14ac:dyDescent="0.2">
      <c r="A32" s="12" t="s">
        <v>55</v>
      </c>
      <c r="B32" s="15" t="s">
        <v>56</v>
      </c>
      <c r="C32" s="9">
        <v>87.9</v>
      </c>
      <c r="D32" s="9">
        <v>200</v>
      </c>
      <c r="E32" s="9">
        <v>83.3</v>
      </c>
      <c r="F32" s="19">
        <f t="shared" si="0"/>
        <v>41.65</v>
      </c>
      <c r="G32" s="17">
        <f t="shared" si="1"/>
        <v>-5.2332195676905684</v>
      </c>
    </row>
    <row r="33" spans="1:7" ht="76.5" outlineLevel="2" x14ac:dyDescent="0.2">
      <c r="A33" s="12" t="s">
        <v>57</v>
      </c>
      <c r="B33" s="15" t="s">
        <v>58</v>
      </c>
      <c r="C33" s="9">
        <v>1020.5</v>
      </c>
      <c r="D33" s="9">
        <v>10200</v>
      </c>
      <c r="E33" s="9">
        <v>2053.1</v>
      </c>
      <c r="F33" s="19">
        <f t="shared" si="0"/>
        <v>20.12843137254902</v>
      </c>
      <c r="G33" s="17">
        <f t="shared" si="1"/>
        <v>101.18569328760412</v>
      </c>
    </row>
    <row r="34" spans="1:7" ht="127.5" outlineLevel="2" x14ac:dyDescent="0.2">
      <c r="A34" s="12" t="s">
        <v>131</v>
      </c>
      <c r="B34" s="23" t="s">
        <v>132</v>
      </c>
      <c r="C34" s="9"/>
      <c r="D34" s="9"/>
      <c r="E34" s="9">
        <v>37</v>
      </c>
      <c r="F34" s="19"/>
      <c r="G34" s="17"/>
    </row>
    <row r="35" spans="1:7" ht="178.5" outlineLevel="2" x14ac:dyDescent="0.2">
      <c r="A35" s="12" t="s">
        <v>59</v>
      </c>
      <c r="B35" s="15" t="s">
        <v>60</v>
      </c>
      <c r="C35" s="9">
        <v>75.8</v>
      </c>
      <c r="D35" s="9">
        <v>100</v>
      </c>
      <c r="E35" s="9">
        <v>22.5</v>
      </c>
      <c r="F35" s="19">
        <f t="shared" si="0"/>
        <v>22.5</v>
      </c>
      <c r="G35" s="17">
        <f t="shared" si="1"/>
        <v>-70.316622691292878</v>
      </c>
    </row>
    <row r="36" spans="1:7" ht="51" outlineLevel="1" x14ac:dyDescent="0.2">
      <c r="A36" s="11" t="s">
        <v>61</v>
      </c>
      <c r="B36" s="14" t="s">
        <v>62</v>
      </c>
      <c r="C36" s="10">
        <f>C37+C38+C39+C40</f>
        <v>117.7</v>
      </c>
      <c r="D36" s="10">
        <f>D37+D38+D39+D40</f>
        <v>541</v>
      </c>
      <c r="E36" s="10">
        <f>E37+E38+E39+E40+E41</f>
        <v>206.00000000000003</v>
      </c>
      <c r="F36" s="18">
        <f t="shared" si="0"/>
        <v>38.077634011090581</v>
      </c>
      <c r="G36" s="7">
        <f t="shared" si="1"/>
        <v>75.021240441801211</v>
      </c>
    </row>
    <row r="37" spans="1:7" ht="63.75" outlineLevel="2" x14ac:dyDescent="0.2">
      <c r="A37" s="12" t="s">
        <v>63</v>
      </c>
      <c r="B37" s="15" t="s">
        <v>64</v>
      </c>
      <c r="C37" s="9">
        <v>25.4</v>
      </c>
      <c r="D37" s="9">
        <v>80</v>
      </c>
      <c r="E37" s="9">
        <v>38.9</v>
      </c>
      <c r="F37" s="19">
        <f t="shared" si="0"/>
        <v>48.625</v>
      </c>
      <c r="G37" s="17">
        <f t="shared" si="1"/>
        <v>53.149606299212593</v>
      </c>
    </row>
    <row r="38" spans="1:7" ht="63.75" outlineLevel="2" x14ac:dyDescent="0.2">
      <c r="A38" s="12" t="s">
        <v>65</v>
      </c>
      <c r="B38" s="15" t="s">
        <v>66</v>
      </c>
      <c r="C38" s="9">
        <v>0.1</v>
      </c>
      <c r="D38" s="9"/>
      <c r="E38" s="9"/>
      <c r="F38" s="19"/>
      <c r="G38" s="17">
        <f t="shared" si="1"/>
        <v>-100</v>
      </c>
    </row>
    <row r="39" spans="1:7" ht="38.25" outlineLevel="2" x14ac:dyDescent="0.2">
      <c r="A39" s="12" t="s">
        <v>67</v>
      </c>
      <c r="B39" s="15" t="s">
        <v>68</v>
      </c>
      <c r="C39" s="9">
        <v>8</v>
      </c>
      <c r="D39" s="9">
        <v>186</v>
      </c>
      <c r="E39" s="9">
        <v>135.30000000000001</v>
      </c>
      <c r="F39" s="19">
        <f t="shared" si="0"/>
        <v>72.741935483870975</v>
      </c>
      <c r="G39" s="17">
        <f t="shared" si="1"/>
        <v>1591.2500000000002</v>
      </c>
    </row>
    <row r="40" spans="1:7" ht="38.25" outlineLevel="2" x14ac:dyDescent="0.2">
      <c r="A40" s="12" t="s">
        <v>69</v>
      </c>
      <c r="B40" s="15" t="s">
        <v>70</v>
      </c>
      <c r="C40" s="9">
        <v>84.2</v>
      </c>
      <c r="D40" s="9">
        <v>275</v>
      </c>
      <c r="E40" s="9">
        <v>19.899999999999999</v>
      </c>
      <c r="F40" s="19">
        <f t="shared" si="0"/>
        <v>7.2363636363636354</v>
      </c>
      <c r="G40" s="17">
        <f t="shared" si="1"/>
        <v>-76.365795724465556</v>
      </c>
    </row>
    <row r="41" spans="1:7" ht="32.25" customHeight="1" outlineLevel="2" x14ac:dyDescent="0.2">
      <c r="A41" s="12" t="s">
        <v>129</v>
      </c>
      <c r="B41" s="15" t="s">
        <v>130</v>
      </c>
      <c r="C41" s="9"/>
      <c r="D41" s="9"/>
      <c r="E41" s="9">
        <v>11.9</v>
      </c>
      <c r="F41" s="19"/>
      <c r="G41" s="17"/>
    </row>
    <row r="42" spans="1:7" ht="76.5" outlineLevel="1" x14ac:dyDescent="0.2">
      <c r="A42" s="11" t="s">
        <v>71</v>
      </c>
      <c r="B42" s="14" t="s">
        <v>72</v>
      </c>
      <c r="C42" s="10">
        <f>C43</f>
        <v>4.0999999999999996</v>
      </c>
      <c r="D42" s="20"/>
      <c r="E42" s="10">
        <f>E43</f>
        <v>0.9</v>
      </c>
      <c r="F42" s="19"/>
      <c r="G42" s="7">
        <f t="shared" si="1"/>
        <v>-78.048780487804876</v>
      </c>
    </row>
    <row r="43" spans="1:7" ht="51" outlineLevel="2" x14ac:dyDescent="0.2">
      <c r="A43" s="12" t="s">
        <v>73</v>
      </c>
      <c r="B43" s="15" t="s">
        <v>74</v>
      </c>
      <c r="C43" s="9">
        <v>4.0999999999999996</v>
      </c>
      <c r="D43" s="9"/>
      <c r="E43" s="9">
        <v>0.9</v>
      </c>
      <c r="F43" s="19"/>
      <c r="G43" s="7">
        <f t="shared" si="1"/>
        <v>-78.048780487804876</v>
      </c>
    </row>
    <row r="44" spans="1:7" ht="63.75" outlineLevel="1" x14ac:dyDescent="0.2">
      <c r="A44" s="11" t="s">
        <v>75</v>
      </c>
      <c r="B44" s="14" t="s">
        <v>76</v>
      </c>
      <c r="C44" s="10">
        <f>C45+C46+C47+C48</f>
        <v>1495.8</v>
      </c>
      <c r="D44" s="10">
        <f>D45+D46+D47+D48</f>
        <v>5200</v>
      </c>
      <c r="E44" s="10">
        <f>E45+E46+E47+E48</f>
        <v>863.90000000000009</v>
      </c>
      <c r="F44" s="18">
        <f t="shared" si="0"/>
        <v>16.613461538461543</v>
      </c>
      <c r="G44" s="7">
        <f t="shared" si="1"/>
        <v>-42.244952533761186</v>
      </c>
    </row>
    <row r="45" spans="1:7" ht="216.75" outlineLevel="2" x14ac:dyDescent="0.2">
      <c r="A45" s="12" t="s">
        <v>77</v>
      </c>
      <c r="B45" s="16" t="s">
        <v>78</v>
      </c>
      <c r="C45" s="9"/>
      <c r="D45" s="9">
        <v>800</v>
      </c>
      <c r="E45" s="9">
        <v>54.5</v>
      </c>
      <c r="F45" s="19">
        <f t="shared" ref="F45" si="2">E45*100/D45</f>
        <v>6.8125</v>
      </c>
      <c r="G45" s="7"/>
    </row>
    <row r="46" spans="1:7" ht="102" outlineLevel="2" x14ac:dyDescent="0.2">
      <c r="A46" s="12" t="s">
        <v>79</v>
      </c>
      <c r="B46" s="15" t="s">
        <v>80</v>
      </c>
      <c r="C46" s="9">
        <v>534.5</v>
      </c>
      <c r="D46" s="9">
        <v>3000</v>
      </c>
      <c r="E46" s="9">
        <v>462.7</v>
      </c>
      <c r="F46" s="19">
        <f t="shared" si="0"/>
        <v>15.423333333333334</v>
      </c>
      <c r="G46" s="17">
        <f t="shared" si="1"/>
        <v>-13.433115060804496</v>
      </c>
    </row>
    <row r="47" spans="1:7" ht="127.5" outlineLevel="2" x14ac:dyDescent="0.2">
      <c r="A47" s="12" t="s">
        <v>81</v>
      </c>
      <c r="B47" s="15" t="s">
        <v>82</v>
      </c>
      <c r="C47" s="9">
        <v>437.3</v>
      </c>
      <c r="D47" s="9">
        <v>400</v>
      </c>
      <c r="E47" s="9"/>
      <c r="F47" s="19">
        <f t="shared" si="0"/>
        <v>0</v>
      </c>
      <c r="G47" s="17">
        <f t="shared" si="1"/>
        <v>-100</v>
      </c>
    </row>
    <row r="48" spans="1:7" ht="191.25" outlineLevel="2" x14ac:dyDescent="0.2">
      <c r="A48" s="12" t="s">
        <v>83</v>
      </c>
      <c r="B48" s="16" t="s">
        <v>84</v>
      </c>
      <c r="C48" s="9">
        <v>524</v>
      </c>
      <c r="D48" s="9">
        <v>1000</v>
      </c>
      <c r="E48" s="9">
        <v>346.7</v>
      </c>
      <c r="F48" s="19">
        <f t="shared" si="0"/>
        <v>34.67</v>
      </c>
      <c r="G48" s="17">
        <f t="shared" si="1"/>
        <v>-33.835877862595424</v>
      </c>
    </row>
    <row r="49" spans="1:7" ht="38.25" outlineLevel="1" x14ac:dyDescent="0.2">
      <c r="A49" s="11" t="s">
        <v>85</v>
      </c>
      <c r="B49" s="14" t="s">
        <v>86</v>
      </c>
      <c r="C49" s="10">
        <f>SUM(C50+C51+C52+C53+C54+C56+C57+C58+C59+C60+C61+C62+C63+C64+C55)</f>
        <v>776</v>
      </c>
      <c r="D49" s="10">
        <f>SUM(D50+D51+D52+D53+D54+D56+D57+D58+D59+D60+D61+D62+D63+D64+D55)</f>
        <v>3500</v>
      </c>
      <c r="E49" s="10">
        <f>SUM(E50+E51+E52+E53+E54+E56+E57+E58+E59+E60+E61+E62+E63+E64+E55)</f>
        <v>912.1</v>
      </c>
      <c r="F49" s="18">
        <f t="shared" si="0"/>
        <v>26.06</v>
      </c>
      <c r="G49" s="7">
        <f t="shared" si="1"/>
        <v>17.538659793814432</v>
      </c>
    </row>
    <row r="50" spans="1:7" ht="140.25" outlineLevel="2" x14ac:dyDescent="0.2">
      <c r="A50" s="12" t="s">
        <v>87</v>
      </c>
      <c r="B50" s="15" t="s">
        <v>88</v>
      </c>
      <c r="C50" s="9">
        <v>16.600000000000001</v>
      </c>
      <c r="D50" s="9">
        <v>70</v>
      </c>
      <c r="E50" s="9">
        <v>13.3</v>
      </c>
      <c r="F50" s="19">
        <f t="shared" si="0"/>
        <v>19</v>
      </c>
      <c r="G50" s="17">
        <f t="shared" si="1"/>
        <v>-19.879518072289159</v>
      </c>
    </row>
    <row r="51" spans="1:7" ht="127.5" outlineLevel="2" x14ac:dyDescent="0.2">
      <c r="A51" s="12" t="s">
        <v>89</v>
      </c>
      <c r="B51" s="15" t="s">
        <v>90</v>
      </c>
      <c r="C51" s="9">
        <v>3.6</v>
      </c>
      <c r="D51" s="9">
        <v>18</v>
      </c>
      <c r="E51" s="9">
        <v>1.5</v>
      </c>
      <c r="F51" s="19">
        <f t="shared" si="0"/>
        <v>8.3333333333333339</v>
      </c>
      <c r="G51" s="17">
        <f t="shared" si="1"/>
        <v>-58.333333333333336</v>
      </c>
    </row>
    <row r="52" spans="1:7" ht="127.5" outlineLevel="2" x14ac:dyDescent="0.2">
      <c r="A52" s="12" t="s">
        <v>91</v>
      </c>
      <c r="B52" s="15" t="s">
        <v>92</v>
      </c>
      <c r="C52" s="9"/>
      <c r="D52" s="9">
        <v>73</v>
      </c>
      <c r="E52" s="9">
        <v>0.2</v>
      </c>
      <c r="F52" s="19">
        <f t="shared" si="0"/>
        <v>0.27397260273972601</v>
      </c>
      <c r="G52" s="17"/>
    </row>
    <row r="53" spans="1:7" ht="140.25" outlineLevel="2" x14ac:dyDescent="0.2">
      <c r="A53" s="12" t="s">
        <v>93</v>
      </c>
      <c r="B53" s="15" t="s">
        <v>94</v>
      </c>
      <c r="C53" s="9">
        <v>36.1</v>
      </c>
      <c r="D53" s="9">
        <v>80</v>
      </c>
      <c r="E53" s="9">
        <v>11.3</v>
      </c>
      <c r="F53" s="19">
        <f t="shared" si="0"/>
        <v>14.125</v>
      </c>
      <c r="G53" s="17">
        <f t="shared" si="1"/>
        <v>-68.69806094182826</v>
      </c>
    </row>
    <row r="54" spans="1:7" ht="102" outlineLevel="2" x14ac:dyDescent="0.2">
      <c r="A54" s="12" t="s">
        <v>95</v>
      </c>
      <c r="B54" s="15" t="s">
        <v>96</v>
      </c>
      <c r="C54" s="9">
        <v>8.5</v>
      </c>
      <c r="D54" s="9">
        <v>25</v>
      </c>
      <c r="E54" s="9">
        <v>3.5</v>
      </c>
      <c r="F54" s="19">
        <f t="shared" si="0"/>
        <v>14</v>
      </c>
      <c r="G54" s="17">
        <f t="shared" si="1"/>
        <v>-58.823529411764703</v>
      </c>
    </row>
    <row r="55" spans="1:7" ht="45" outlineLevel="2" x14ac:dyDescent="0.2">
      <c r="A55" s="12" t="s">
        <v>97</v>
      </c>
      <c r="B55" s="22" t="s">
        <v>98</v>
      </c>
      <c r="C55" s="9"/>
      <c r="D55" s="9">
        <v>5</v>
      </c>
      <c r="E55" s="9"/>
      <c r="F55" s="19"/>
      <c r="G55" s="17"/>
    </row>
    <row r="56" spans="1:7" ht="76.5" outlineLevel="2" x14ac:dyDescent="0.2">
      <c r="A56" s="12" t="s">
        <v>99</v>
      </c>
      <c r="B56" s="15" t="s">
        <v>100</v>
      </c>
      <c r="C56" s="9">
        <v>1</v>
      </c>
      <c r="D56" s="9"/>
      <c r="E56" s="9">
        <v>1.5</v>
      </c>
      <c r="F56" s="19"/>
      <c r="G56" s="17">
        <f t="shared" ref="G56" si="3">E56*100/C56-100</f>
        <v>50</v>
      </c>
    </row>
    <row r="57" spans="1:7" ht="63.75" outlineLevel="2" x14ac:dyDescent="0.2">
      <c r="A57" s="12" t="s">
        <v>101</v>
      </c>
      <c r="B57" s="15" t="s">
        <v>102</v>
      </c>
      <c r="C57" s="9"/>
      <c r="D57" s="9">
        <v>50</v>
      </c>
      <c r="E57" s="9">
        <v>1</v>
      </c>
      <c r="F57" s="19">
        <f t="shared" ref="F57" si="4">E57*100/D57</f>
        <v>2</v>
      </c>
      <c r="G57" s="17"/>
    </row>
    <row r="58" spans="1:7" ht="51" outlineLevel="2" x14ac:dyDescent="0.2">
      <c r="A58" s="12" t="s">
        <v>103</v>
      </c>
      <c r="B58" s="15" t="s">
        <v>104</v>
      </c>
      <c r="C58" s="9">
        <v>6</v>
      </c>
      <c r="D58" s="9">
        <v>100</v>
      </c>
      <c r="E58" s="9">
        <v>26.6</v>
      </c>
      <c r="F58" s="19">
        <f t="shared" si="0"/>
        <v>26.6</v>
      </c>
      <c r="G58" s="17">
        <f t="shared" si="1"/>
        <v>343.33333333333331</v>
      </c>
    </row>
    <row r="59" spans="1:7" ht="127.5" outlineLevel="2" x14ac:dyDescent="0.2">
      <c r="A59" s="12" t="s">
        <v>105</v>
      </c>
      <c r="B59" s="15" t="s">
        <v>106</v>
      </c>
      <c r="C59" s="9"/>
      <c r="D59" s="9">
        <v>30</v>
      </c>
      <c r="E59" s="9">
        <v>15.1</v>
      </c>
      <c r="F59" s="19">
        <f t="shared" ref="F59" si="5">E59*100/D59</f>
        <v>50.333333333333336</v>
      </c>
      <c r="G59" s="17"/>
    </row>
    <row r="60" spans="1:7" ht="63.75" outlineLevel="2" x14ac:dyDescent="0.2">
      <c r="A60" s="12" t="s">
        <v>107</v>
      </c>
      <c r="B60" s="15" t="s">
        <v>108</v>
      </c>
      <c r="C60" s="9">
        <v>161</v>
      </c>
      <c r="D60" s="9">
        <v>200</v>
      </c>
      <c r="E60" s="9">
        <v>7.8</v>
      </c>
      <c r="F60" s="19">
        <f t="shared" si="0"/>
        <v>3.9</v>
      </c>
      <c r="G60" s="17">
        <f t="shared" si="1"/>
        <v>-95.155279503105589</v>
      </c>
    </row>
    <row r="61" spans="1:7" ht="153" outlineLevel="2" x14ac:dyDescent="0.2">
      <c r="A61" s="12" t="s">
        <v>109</v>
      </c>
      <c r="B61" s="15" t="s">
        <v>110</v>
      </c>
      <c r="C61" s="9">
        <v>-22.2</v>
      </c>
      <c r="D61" s="9"/>
      <c r="E61" s="9">
        <v>47</v>
      </c>
      <c r="F61" s="19"/>
      <c r="G61" s="17">
        <f t="shared" ref="G61" si="6">E61*100/C61-100</f>
        <v>-311.7117117117117</v>
      </c>
    </row>
    <row r="62" spans="1:7" ht="89.25" outlineLevel="2" x14ac:dyDescent="0.2">
      <c r="A62" s="12" t="s">
        <v>111</v>
      </c>
      <c r="B62" s="15" t="s">
        <v>112</v>
      </c>
      <c r="C62" s="9">
        <v>3.9</v>
      </c>
      <c r="D62" s="9">
        <v>10</v>
      </c>
      <c r="E62" s="9">
        <v>0.6</v>
      </c>
      <c r="F62" s="19">
        <f t="shared" si="0"/>
        <v>6</v>
      </c>
      <c r="G62" s="17">
        <f t="shared" si="1"/>
        <v>-84.615384615384613</v>
      </c>
    </row>
    <row r="63" spans="1:7" ht="140.25" outlineLevel="2" x14ac:dyDescent="0.2">
      <c r="A63" s="12" t="s">
        <v>113</v>
      </c>
      <c r="B63" s="15" t="s">
        <v>114</v>
      </c>
      <c r="C63" s="9">
        <v>219.1</v>
      </c>
      <c r="D63" s="9">
        <v>500</v>
      </c>
      <c r="E63" s="9">
        <v>227</v>
      </c>
      <c r="F63" s="19">
        <f t="shared" si="0"/>
        <v>45.4</v>
      </c>
      <c r="G63" s="17">
        <f t="shared" si="1"/>
        <v>3.6056595162026497</v>
      </c>
    </row>
    <row r="64" spans="1:7" ht="76.5" outlineLevel="2" x14ac:dyDescent="0.2">
      <c r="A64" s="12" t="s">
        <v>115</v>
      </c>
      <c r="B64" s="15" t="s">
        <v>116</v>
      </c>
      <c r="C64" s="9">
        <v>342.4</v>
      </c>
      <c r="D64" s="9">
        <v>2339</v>
      </c>
      <c r="E64" s="9">
        <v>555.70000000000005</v>
      </c>
      <c r="F64" s="19">
        <f t="shared" si="0"/>
        <v>23.758016246259089</v>
      </c>
      <c r="G64" s="17">
        <f t="shared" si="1"/>
        <v>62.295560747663586</v>
      </c>
    </row>
    <row r="65" spans="1:7" ht="38.25" outlineLevel="1" x14ac:dyDescent="0.2">
      <c r="A65" s="11" t="s">
        <v>117</v>
      </c>
      <c r="B65" s="14" t="s">
        <v>118</v>
      </c>
      <c r="C65" s="8">
        <f>C66+C67</f>
        <v>21</v>
      </c>
      <c r="D65" s="8"/>
      <c r="E65" s="8">
        <f>E66+E67</f>
        <v>-8</v>
      </c>
      <c r="F65" s="19"/>
      <c r="G65" s="7">
        <f t="shared" ref="G65:G93" si="7">E65*100/C65-100</f>
        <v>-138.0952380952381</v>
      </c>
    </row>
    <row r="66" spans="1:7" ht="33.75" outlineLevel="2" x14ac:dyDescent="0.2">
      <c r="A66" s="12" t="s">
        <v>119</v>
      </c>
      <c r="B66" s="13" t="s">
        <v>120</v>
      </c>
      <c r="C66" s="26">
        <v>-1.3</v>
      </c>
      <c r="D66" s="26"/>
      <c r="E66" s="26">
        <v>-9.3000000000000007</v>
      </c>
      <c r="F66" s="19"/>
      <c r="G66" s="27">
        <f t="shared" si="7"/>
        <v>615.38461538461547</v>
      </c>
    </row>
    <row r="67" spans="1:7" ht="33.75" outlineLevel="2" x14ac:dyDescent="0.2">
      <c r="A67" s="12" t="s">
        <v>121</v>
      </c>
      <c r="B67" s="13" t="s">
        <v>122</v>
      </c>
      <c r="C67" s="26">
        <v>22.3</v>
      </c>
      <c r="D67" s="26"/>
      <c r="E67" s="26">
        <v>1.3</v>
      </c>
      <c r="F67" s="19"/>
      <c r="G67" s="27">
        <f t="shared" si="7"/>
        <v>-94.170403587443943</v>
      </c>
    </row>
    <row r="68" spans="1:7" ht="21" x14ac:dyDescent="0.2">
      <c r="A68" s="11" t="s">
        <v>134</v>
      </c>
      <c r="B68" s="33" t="s">
        <v>135</v>
      </c>
      <c r="C68" s="29">
        <f>C69+C88+C91</f>
        <v>118718.29999999999</v>
      </c>
      <c r="D68" s="29">
        <f>D69+D88+D91</f>
        <v>609736.30000000005</v>
      </c>
      <c r="E68" s="34">
        <v>138575.5</v>
      </c>
      <c r="F68" s="18">
        <f t="shared" si="0"/>
        <v>22.727119904129047</v>
      </c>
      <c r="G68" s="31">
        <f t="shared" si="7"/>
        <v>16.726317678066493</v>
      </c>
    </row>
    <row r="69" spans="1:7" ht="63" x14ac:dyDescent="0.2">
      <c r="A69" s="11" t="s">
        <v>136</v>
      </c>
      <c r="B69" s="33" t="s">
        <v>137</v>
      </c>
      <c r="C69" s="29">
        <f>C70+C73+C77+C86</f>
        <v>118568.2</v>
      </c>
      <c r="D69" s="29">
        <f>D70+D73+D77+D86</f>
        <v>609736.30000000005</v>
      </c>
      <c r="E69" s="34">
        <v>140326.79999999999</v>
      </c>
      <c r="F69" s="18">
        <f t="shared" si="0"/>
        <v>23.014342429670002</v>
      </c>
      <c r="G69" s="31">
        <f t="shared" si="7"/>
        <v>18.351126187291356</v>
      </c>
    </row>
    <row r="70" spans="1:7" ht="31.5" x14ac:dyDescent="0.2">
      <c r="A70" s="11" t="s">
        <v>138</v>
      </c>
      <c r="B70" s="33" t="s">
        <v>139</v>
      </c>
      <c r="C70" s="29">
        <f>C71+C72</f>
        <v>12445.3</v>
      </c>
      <c r="D70" s="34">
        <v>51947.1</v>
      </c>
      <c r="E70" s="34">
        <v>12658.9</v>
      </c>
      <c r="F70" s="18">
        <f t="shared" ref="F70:F87" si="8">E70*100/D70</f>
        <v>24.368829058792503</v>
      </c>
      <c r="G70" s="31">
        <f t="shared" si="7"/>
        <v>1.716310575076534</v>
      </c>
    </row>
    <row r="71" spans="1:7" ht="45" x14ac:dyDescent="0.2">
      <c r="A71" s="12" t="s">
        <v>140</v>
      </c>
      <c r="B71" s="13" t="s">
        <v>141</v>
      </c>
      <c r="C71" s="26">
        <v>2004</v>
      </c>
      <c r="D71" s="35">
        <v>19825.8</v>
      </c>
      <c r="E71" s="35">
        <v>4956.5</v>
      </c>
      <c r="F71" s="19">
        <f t="shared" si="8"/>
        <v>25.000252196632673</v>
      </c>
      <c r="G71" s="27">
        <f t="shared" si="7"/>
        <v>147.33033932135729</v>
      </c>
    </row>
    <row r="72" spans="1:7" ht="67.5" x14ac:dyDescent="0.2">
      <c r="A72" s="12" t="s">
        <v>142</v>
      </c>
      <c r="B72" s="13" t="s">
        <v>143</v>
      </c>
      <c r="C72" s="26">
        <v>10441.299999999999</v>
      </c>
      <c r="D72" s="35">
        <v>32121.3</v>
      </c>
      <c r="E72" s="35">
        <v>7702.5</v>
      </c>
      <c r="F72" s="19">
        <f t="shared" si="8"/>
        <v>23.979415528014123</v>
      </c>
      <c r="G72" s="27">
        <f t="shared" si="7"/>
        <v>-26.230450231293034</v>
      </c>
    </row>
    <row r="73" spans="1:7" ht="42" x14ac:dyDescent="0.2">
      <c r="A73" s="11" t="s">
        <v>144</v>
      </c>
      <c r="B73" s="33" t="s">
        <v>145</v>
      </c>
      <c r="C73" s="29">
        <v>2745</v>
      </c>
      <c r="D73" s="34">
        <f>D74+D75+D76</f>
        <v>62736.4</v>
      </c>
      <c r="E73" s="34">
        <v>17509</v>
      </c>
      <c r="F73" s="18">
        <f t="shared" si="8"/>
        <v>27.908837612614047</v>
      </c>
      <c r="G73" s="31">
        <f t="shared" si="7"/>
        <v>537.85063752276869</v>
      </c>
    </row>
    <row r="74" spans="1:7" ht="78.75" x14ac:dyDescent="0.2">
      <c r="A74" s="12" t="s">
        <v>178</v>
      </c>
      <c r="B74" s="13" t="s">
        <v>179</v>
      </c>
      <c r="C74" s="36"/>
      <c r="D74" s="35">
        <v>1754.4</v>
      </c>
      <c r="E74" s="35">
        <v>0</v>
      </c>
      <c r="F74" s="19">
        <f t="shared" si="8"/>
        <v>0</v>
      </c>
      <c r="G74" s="27"/>
    </row>
    <row r="75" spans="1:7" ht="33.75" x14ac:dyDescent="0.2">
      <c r="A75" s="12" t="s">
        <v>180</v>
      </c>
      <c r="B75" s="13" t="s">
        <v>181</v>
      </c>
      <c r="C75" s="36"/>
      <c r="D75" s="35">
        <v>181</v>
      </c>
      <c r="E75" s="35">
        <v>0</v>
      </c>
      <c r="F75" s="19">
        <f t="shared" si="8"/>
        <v>0</v>
      </c>
      <c r="G75" s="27"/>
    </row>
    <row r="76" spans="1:7" ht="22.5" x14ac:dyDescent="0.2">
      <c r="A76" s="12" t="s">
        <v>146</v>
      </c>
      <c r="B76" s="13" t="s">
        <v>147</v>
      </c>
      <c r="C76" s="26">
        <v>2745</v>
      </c>
      <c r="D76" s="35">
        <v>60801</v>
      </c>
      <c r="E76" s="35">
        <v>17509</v>
      </c>
      <c r="F76" s="19">
        <f t="shared" si="8"/>
        <v>28.797223729872865</v>
      </c>
      <c r="G76" s="27">
        <f t="shared" si="7"/>
        <v>537.85063752276869</v>
      </c>
    </row>
    <row r="77" spans="1:7" ht="31.5" x14ac:dyDescent="0.2">
      <c r="A77" s="11" t="s">
        <v>148</v>
      </c>
      <c r="B77" s="33" t="s">
        <v>149</v>
      </c>
      <c r="C77" s="29">
        <f>C78+C79+C80+C81+C82+C84+C85</f>
        <v>103274</v>
      </c>
      <c r="D77" s="34">
        <v>494551.9</v>
      </c>
      <c r="E77" s="34">
        <v>110041.8</v>
      </c>
      <c r="F77" s="18">
        <f t="shared" si="8"/>
        <v>22.250809267945385</v>
      </c>
      <c r="G77" s="31">
        <f t="shared" si="7"/>
        <v>6.5532467029455574</v>
      </c>
    </row>
    <row r="78" spans="1:7" ht="56.25" x14ac:dyDescent="0.2">
      <c r="A78" s="12" t="s">
        <v>150</v>
      </c>
      <c r="B78" s="13" t="s">
        <v>151</v>
      </c>
      <c r="C78" s="26">
        <v>9089</v>
      </c>
      <c r="D78" s="35">
        <v>22026.6</v>
      </c>
      <c r="E78" s="35">
        <v>3526.6</v>
      </c>
      <c r="F78" s="19">
        <f t="shared" si="8"/>
        <v>16.010641678697574</v>
      </c>
      <c r="G78" s="27">
        <f t="shared" si="7"/>
        <v>-61.199251842887008</v>
      </c>
    </row>
    <row r="79" spans="1:7" ht="123.75" x14ac:dyDescent="0.2">
      <c r="A79" s="12" t="s">
        <v>152</v>
      </c>
      <c r="B79" s="13" t="s">
        <v>153</v>
      </c>
      <c r="C79" s="26">
        <v>2190</v>
      </c>
      <c r="D79" s="35">
        <v>6814.4</v>
      </c>
      <c r="E79" s="35">
        <v>1240</v>
      </c>
      <c r="F79" s="19">
        <f t="shared" si="8"/>
        <v>18.196759802770604</v>
      </c>
      <c r="G79" s="27">
        <f t="shared" si="7"/>
        <v>-43.378995433789953</v>
      </c>
    </row>
    <row r="80" spans="1:7" ht="101.25" x14ac:dyDescent="0.2">
      <c r="A80" s="12" t="s">
        <v>182</v>
      </c>
      <c r="B80" s="13" t="s">
        <v>183</v>
      </c>
      <c r="C80" s="26">
        <v>2000</v>
      </c>
      <c r="D80" s="35">
        <v>8534.9</v>
      </c>
      <c r="E80" s="35">
        <v>0</v>
      </c>
      <c r="F80" s="19">
        <f t="shared" si="8"/>
        <v>0</v>
      </c>
      <c r="G80" s="27">
        <f t="shared" si="7"/>
        <v>-100</v>
      </c>
    </row>
    <row r="81" spans="1:8" ht="67.5" x14ac:dyDescent="0.2">
      <c r="A81" s="12" t="s">
        <v>154</v>
      </c>
      <c r="B81" s="13" t="s">
        <v>155</v>
      </c>
      <c r="C81" s="26">
        <v>556.1</v>
      </c>
      <c r="D81" s="35">
        <v>2377.4</v>
      </c>
      <c r="E81" s="35">
        <v>594.4</v>
      </c>
      <c r="F81" s="19">
        <f t="shared" si="8"/>
        <v>25.002103137881718</v>
      </c>
      <c r="G81" s="27">
        <f t="shared" si="7"/>
        <v>6.8872504945153707</v>
      </c>
    </row>
    <row r="82" spans="1:8" ht="101.25" x14ac:dyDescent="0.2">
      <c r="A82" s="12" t="s">
        <v>156</v>
      </c>
      <c r="B82" s="13" t="s">
        <v>157</v>
      </c>
      <c r="C82" s="26">
        <v>0</v>
      </c>
      <c r="D82" s="35">
        <v>213.4</v>
      </c>
      <c r="E82" s="35">
        <v>213.4</v>
      </c>
      <c r="F82" s="19">
        <f t="shared" si="8"/>
        <v>100</v>
      </c>
      <c r="G82" s="27"/>
    </row>
    <row r="83" spans="1:8" ht="135" x14ac:dyDescent="0.2">
      <c r="A83" s="12" t="s">
        <v>184</v>
      </c>
      <c r="B83" s="37" t="s">
        <v>185</v>
      </c>
      <c r="C83" s="38"/>
      <c r="D83" s="35">
        <v>1489.6</v>
      </c>
      <c r="E83" s="35">
        <v>0</v>
      </c>
      <c r="F83" s="19">
        <f t="shared" si="8"/>
        <v>0</v>
      </c>
      <c r="G83" s="27"/>
    </row>
    <row r="84" spans="1:8" ht="56.25" x14ac:dyDescent="0.2">
      <c r="A84" s="12" t="s">
        <v>158</v>
      </c>
      <c r="B84" s="13" t="s">
        <v>159</v>
      </c>
      <c r="C84" s="26">
        <v>33.700000000000003</v>
      </c>
      <c r="D84" s="35">
        <v>133.4</v>
      </c>
      <c r="E84" s="35">
        <v>33.4</v>
      </c>
      <c r="F84" s="19">
        <f t="shared" si="8"/>
        <v>25.037481259370313</v>
      </c>
      <c r="G84" s="27">
        <f t="shared" si="7"/>
        <v>-0.89020771513354191</v>
      </c>
    </row>
    <row r="85" spans="1:8" ht="22.5" x14ac:dyDescent="0.2">
      <c r="A85" s="12" t="s">
        <v>160</v>
      </c>
      <c r="B85" s="13" t="s">
        <v>161</v>
      </c>
      <c r="C85" s="26">
        <v>89405.2</v>
      </c>
      <c r="D85" s="35">
        <v>452962.2</v>
      </c>
      <c r="E85" s="35">
        <v>104434.1</v>
      </c>
      <c r="F85" s="19">
        <f t="shared" si="8"/>
        <v>23.055809071926973</v>
      </c>
      <c r="G85" s="27">
        <f t="shared" si="7"/>
        <v>16.809872356417756</v>
      </c>
    </row>
    <row r="86" spans="1:8" ht="21" x14ac:dyDescent="0.2">
      <c r="A86" s="11" t="s">
        <v>162</v>
      </c>
      <c r="B86" s="33" t="s">
        <v>163</v>
      </c>
      <c r="C86" s="29">
        <v>103.9</v>
      </c>
      <c r="D86" s="34">
        <v>500.9</v>
      </c>
      <c r="E86" s="34">
        <v>117</v>
      </c>
      <c r="F86" s="18">
        <f t="shared" si="8"/>
        <v>23.357955679776403</v>
      </c>
      <c r="G86" s="31">
        <f t="shared" si="7"/>
        <v>12.608277189605388</v>
      </c>
      <c r="H86" s="32"/>
    </row>
    <row r="87" spans="1:8" ht="101.25" x14ac:dyDescent="0.2">
      <c r="A87" s="12" t="s">
        <v>164</v>
      </c>
      <c r="B87" s="13" t="s">
        <v>165</v>
      </c>
      <c r="C87" s="26">
        <v>103.9</v>
      </c>
      <c r="D87" s="35">
        <v>500.9</v>
      </c>
      <c r="E87" s="35">
        <v>117</v>
      </c>
      <c r="F87" s="19">
        <f t="shared" si="8"/>
        <v>23.357955679776403</v>
      </c>
      <c r="G87" s="27">
        <f t="shared" si="7"/>
        <v>12.608277189605388</v>
      </c>
    </row>
    <row r="88" spans="1:8" ht="168" x14ac:dyDescent="0.2">
      <c r="A88" s="11" t="s">
        <v>166</v>
      </c>
      <c r="B88" s="33" t="s">
        <v>167</v>
      </c>
      <c r="C88" s="29">
        <v>208.4</v>
      </c>
      <c r="D88" s="34">
        <v>0</v>
      </c>
      <c r="E88" s="34">
        <v>87.8</v>
      </c>
      <c r="F88" s="19"/>
      <c r="G88" s="31">
        <f t="shared" si="7"/>
        <v>-57.869481765834934</v>
      </c>
    </row>
    <row r="89" spans="1:8" ht="90" x14ac:dyDescent="0.2">
      <c r="A89" s="12" t="s">
        <v>168</v>
      </c>
      <c r="B89" s="13" t="s">
        <v>169</v>
      </c>
      <c r="C89" s="36"/>
      <c r="D89" s="35">
        <v>0</v>
      </c>
      <c r="E89" s="35">
        <v>19</v>
      </c>
      <c r="F89" s="19"/>
      <c r="G89" s="27"/>
    </row>
    <row r="90" spans="1:8" ht="56.25" x14ac:dyDescent="0.2">
      <c r="A90" s="12" t="s">
        <v>170</v>
      </c>
      <c r="B90" s="13" t="s">
        <v>171</v>
      </c>
      <c r="C90" s="26">
        <v>208.4</v>
      </c>
      <c r="D90" s="35">
        <v>0</v>
      </c>
      <c r="E90" s="35">
        <v>68.8</v>
      </c>
      <c r="F90" s="19"/>
      <c r="G90" s="27">
        <f t="shared" si="7"/>
        <v>-66.986564299424188</v>
      </c>
    </row>
    <row r="91" spans="1:8" ht="84" x14ac:dyDescent="0.2">
      <c r="A91" s="11" t="s">
        <v>172</v>
      </c>
      <c r="B91" s="33" t="s">
        <v>173</v>
      </c>
      <c r="C91" s="29">
        <v>-58.3</v>
      </c>
      <c r="D91" s="34">
        <v>0</v>
      </c>
      <c r="E91" s="34">
        <v>-1839</v>
      </c>
      <c r="F91" s="19"/>
      <c r="G91" s="31">
        <f t="shared" si="7"/>
        <v>3054.373927958834</v>
      </c>
    </row>
    <row r="92" spans="1:8" ht="78.75" x14ac:dyDescent="0.2">
      <c r="A92" s="12" t="s">
        <v>174</v>
      </c>
      <c r="B92" s="13" t="s">
        <v>175</v>
      </c>
      <c r="C92" s="36"/>
      <c r="D92" s="35">
        <v>0</v>
      </c>
      <c r="E92" s="35">
        <v>-17.100000000000001</v>
      </c>
      <c r="F92" s="19"/>
      <c r="G92" s="27"/>
    </row>
    <row r="93" spans="1:8" ht="67.5" x14ac:dyDescent="0.2">
      <c r="A93" s="12" t="s">
        <v>176</v>
      </c>
      <c r="B93" s="13" t="s">
        <v>177</v>
      </c>
      <c r="C93" s="26">
        <v>-58.3</v>
      </c>
      <c r="D93" s="35">
        <v>0</v>
      </c>
      <c r="E93" s="35">
        <v>-1821.9</v>
      </c>
      <c r="F93" s="19"/>
      <c r="G93" s="27">
        <f t="shared" si="7"/>
        <v>3025.0428816466556</v>
      </c>
    </row>
    <row r="94" spans="1:8" x14ac:dyDescent="0.2">
      <c r="A94" s="39" t="s">
        <v>2</v>
      </c>
      <c r="B94" s="40"/>
      <c r="C94" s="30">
        <f>C6+C68</f>
        <v>193569.89999999997</v>
      </c>
      <c r="D94" s="30">
        <f t="shared" ref="D94:E94" si="9">D6+D68</f>
        <v>908729.60000000009</v>
      </c>
      <c r="E94" s="30">
        <f t="shared" si="9"/>
        <v>214309.5</v>
      </c>
      <c r="F94" s="18">
        <f>E94*100/D94</f>
        <v>23.583417993647394</v>
      </c>
      <c r="G94" s="31">
        <f>E94*100/C94-100</f>
        <v>10.71426910898856</v>
      </c>
    </row>
    <row r="95" spans="1:8" x14ac:dyDescent="0.2">
      <c r="A95" s="28"/>
      <c r="B95" s="28"/>
      <c r="C95" s="28"/>
      <c r="D95" s="28"/>
      <c r="E95" s="28"/>
      <c r="F95" s="28"/>
      <c r="G95" s="28"/>
    </row>
    <row r="96" spans="1:8" ht="41.25" customHeight="1" x14ac:dyDescent="0.2">
      <c r="A96" s="67" t="s">
        <v>186</v>
      </c>
      <c r="B96" s="67"/>
      <c r="C96" s="67"/>
      <c r="D96" s="67"/>
      <c r="E96" s="67"/>
      <c r="F96" s="67"/>
      <c r="G96" s="67"/>
    </row>
    <row r="97" spans="1:8" ht="65.25" customHeight="1" x14ac:dyDescent="0.2">
      <c r="A97" s="53" t="s">
        <v>187</v>
      </c>
      <c r="B97" s="53" t="s">
        <v>188</v>
      </c>
      <c r="C97" s="54" t="s">
        <v>189</v>
      </c>
      <c r="D97" s="41" t="s">
        <v>265</v>
      </c>
      <c r="E97" s="54" t="s">
        <v>189</v>
      </c>
      <c r="F97" s="57" t="s">
        <v>128</v>
      </c>
      <c r="G97" s="54" t="s">
        <v>269</v>
      </c>
    </row>
    <row r="98" spans="1:8" ht="21" x14ac:dyDescent="0.2">
      <c r="A98" s="41" t="s">
        <v>190</v>
      </c>
      <c r="B98" s="42" t="s">
        <v>191</v>
      </c>
      <c r="C98" s="43">
        <v>12948.4</v>
      </c>
      <c r="D98" s="51">
        <v>75050.7</v>
      </c>
      <c r="E98" s="51">
        <v>15957.6</v>
      </c>
      <c r="F98" s="55">
        <f>E98*100/D98</f>
        <v>21.26242659961866</v>
      </c>
      <c r="G98" s="55">
        <f>E98*100/C98-100</f>
        <v>23.239936980630816</v>
      </c>
    </row>
    <row r="99" spans="1:8" ht="67.5" x14ac:dyDescent="0.2">
      <c r="A99" s="44" t="s">
        <v>192</v>
      </c>
      <c r="B99" s="45" t="s">
        <v>193</v>
      </c>
      <c r="C99" s="46">
        <v>4.9000000000000004</v>
      </c>
      <c r="D99" s="50">
        <v>150</v>
      </c>
      <c r="E99" s="50">
        <v>10</v>
      </c>
      <c r="F99" s="56">
        <f t="shared" ref="F99:F137" si="10">E99*100/D99</f>
        <v>6.666666666666667</v>
      </c>
      <c r="G99" s="56">
        <f t="shared" ref="G99:G137" si="11">E99*100/C99-100</f>
        <v>104.08163265306121</v>
      </c>
    </row>
    <row r="100" spans="1:8" ht="90" x14ac:dyDescent="0.2">
      <c r="A100" s="44" t="s">
        <v>194</v>
      </c>
      <c r="B100" s="45" t="s">
        <v>195</v>
      </c>
      <c r="C100" s="46">
        <v>8881.7999999999993</v>
      </c>
      <c r="D100" s="50">
        <v>46610.3</v>
      </c>
      <c r="E100" s="50">
        <v>10454.1</v>
      </c>
      <c r="F100" s="56">
        <f t="shared" si="10"/>
        <v>22.428733563182384</v>
      </c>
      <c r="G100" s="56">
        <f t="shared" si="11"/>
        <v>17.702492737958536</v>
      </c>
    </row>
    <row r="101" spans="1:8" x14ac:dyDescent="0.2">
      <c r="A101" s="44" t="s">
        <v>264</v>
      </c>
      <c r="B101" s="45" t="s">
        <v>267</v>
      </c>
      <c r="C101" s="46"/>
      <c r="D101" s="50">
        <v>213.4</v>
      </c>
      <c r="E101" s="50">
        <v>0</v>
      </c>
      <c r="F101" s="56">
        <f t="shared" si="10"/>
        <v>0</v>
      </c>
      <c r="G101" s="56"/>
    </row>
    <row r="102" spans="1:8" ht="67.5" x14ac:dyDescent="0.2">
      <c r="A102" s="44" t="s">
        <v>196</v>
      </c>
      <c r="B102" s="45" t="s">
        <v>197</v>
      </c>
      <c r="C102" s="46">
        <v>1844.8</v>
      </c>
      <c r="D102" s="50">
        <v>10936.8</v>
      </c>
      <c r="E102" s="50">
        <v>2351.9</v>
      </c>
      <c r="F102" s="56">
        <f t="shared" si="10"/>
        <v>21.504461999853707</v>
      </c>
      <c r="G102" s="56">
        <f t="shared" si="11"/>
        <v>27.488074588031225</v>
      </c>
    </row>
    <row r="103" spans="1:8" x14ac:dyDescent="0.2">
      <c r="A103" s="44" t="s">
        <v>198</v>
      </c>
      <c r="B103" s="45" t="s">
        <v>199</v>
      </c>
      <c r="C103" s="46">
        <v>0</v>
      </c>
      <c r="D103" s="50">
        <v>500</v>
      </c>
      <c r="E103" s="50">
        <v>0</v>
      </c>
      <c r="F103" s="56">
        <f t="shared" si="10"/>
        <v>0</v>
      </c>
      <c r="G103" s="56"/>
    </row>
    <row r="104" spans="1:8" ht="22.5" x14ac:dyDescent="0.2">
      <c r="A104" s="44" t="s">
        <v>200</v>
      </c>
      <c r="B104" s="45" t="s">
        <v>201</v>
      </c>
      <c r="C104" s="46">
        <v>2216.8000000000002</v>
      </c>
      <c r="D104" s="50">
        <v>16640.2</v>
      </c>
      <c r="E104" s="50">
        <v>3141.6</v>
      </c>
      <c r="F104" s="56">
        <f t="shared" si="10"/>
        <v>18.879580774269538</v>
      </c>
      <c r="G104" s="56">
        <f t="shared" si="11"/>
        <v>41.717791411042924</v>
      </c>
    </row>
    <row r="105" spans="1:8" ht="21" x14ac:dyDescent="0.2">
      <c r="A105" s="41" t="s">
        <v>202</v>
      </c>
      <c r="B105" s="42" t="s">
        <v>203</v>
      </c>
      <c r="C105" s="43">
        <v>556.1</v>
      </c>
      <c r="D105" s="51">
        <v>2377.4</v>
      </c>
      <c r="E105" s="51">
        <v>594.4</v>
      </c>
      <c r="F105" s="55">
        <f t="shared" si="10"/>
        <v>25.002103137881718</v>
      </c>
      <c r="G105" s="55">
        <f t="shared" si="11"/>
        <v>6.8872504945153707</v>
      </c>
    </row>
    <row r="106" spans="1:8" ht="22.5" x14ac:dyDescent="0.2">
      <c r="A106" s="44" t="s">
        <v>204</v>
      </c>
      <c r="B106" s="45" t="s">
        <v>205</v>
      </c>
      <c r="C106" s="46">
        <v>556.1</v>
      </c>
      <c r="D106" s="50">
        <v>2377.4</v>
      </c>
      <c r="E106" s="50">
        <v>594.4</v>
      </c>
      <c r="F106" s="56">
        <f t="shared" si="10"/>
        <v>25.002103137881718</v>
      </c>
      <c r="G106" s="56">
        <f t="shared" si="11"/>
        <v>6.8872504945153707</v>
      </c>
    </row>
    <row r="107" spans="1:8" ht="42" x14ac:dyDescent="0.2">
      <c r="A107" s="41" t="s">
        <v>206</v>
      </c>
      <c r="B107" s="42" t="s">
        <v>207</v>
      </c>
      <c r="C107" s="43">
        <v>6</v>
      </c>
      <c r="D107" s="51">
        <v>100</v>
      </c>
      <c r="E107" s="51">
        <v>0</v>
      </c>
      <c r="F107" s="55">
        <f t="shared" si="10"/>
        <v>0</v>
      </c>
      <c r="G107" s="55">
        <f t="shared" si="11"/>
        <v>-100</v>
      </c>
    </row>
    <row r="108" spans="1:8" ht="56.25" x14ac:dyDescent="0.2">
      <c r="A108" s="44" t="s">
        <v>208</v>
      </c>
      <c r="B108" s="45" t="s">
        <v>209</v>
      </c>
      <c r="C108" s="46">
        <v>6</v>
      </c>
      <c r="D108" s="50">
        <v>100</v>
      </c>
      <c r="E108" s="50">
        <v>0</v>
      </c>
      <c r="F108" s="56">
        <f t="shared" si="10"/>
        <v>0</v>
      </c>
      <c r="G108" s="56">
        <f t="shared" si="11"/>
        <v>-100</v>
      </c>
    </row>
    <row r="109" spans="1:8" ht="21" x14ac:dyDescent="0.2">
      <c r="A109" s="41" t="s">
        <v>210</v>
      </c>
      <c r="B109" s="42" t="s">
        <v>211</v>
      </c>
      <c r="C109" s="43">
        <v>6765.2</v>
      </c>
      <c r="D109" s="51">
        <v>52837.7</v>
      </c>
      <c r="E109" s="51">
        <v>6900.3</v>
      </c>
      <c r="F109" s="55">
        <f t="shared" si="10"/>
        <v>13.059425372414015</v>
      </c>
      <c r="G109" s="55">
        <f t="shared" si="11"/>
        <v>1.9969845680837324</v>
      </c>
    </row>
    <row r="110" spans="1:8" ht="22.5" x14ac:dyDescent="0.2">
      <c r="A110" s="44" t="s">
        <v>266</v>
      </c>
      <c r="B110" s="45" t="s">
        <v>268</v>
      </c>
      <c r="C110" s="43"/>
      <c r="D110" s="50">
        <v>72</v>
      </c>
      <c r="E110" s="50">
        <v>0</v>
      </c>
      <c r="F110" s="56">
        <f t="shared" si="10"/>
        <v>0</v>
      </c>
      <c r="G110" s="56"/>
    </row>
    <row r="111" spans="1:8" ht="22.5" x14ac:dyDescent="0.2">
      <c r="A111" s="44" t="s">
        <v>212</v>
      </c>
      <c r="B111" s="45" t="s">
        <v>213</v>
      </c>
      <c r="C111" s="46">
        <v>5367.9</v>
      </c>
      <c r="D111" s="50">
        <v>36290.1</v>
      </c>
      <c r="E111" s="50">
        <v>6636.7</v>
      </c>
      <c r="F111" s="56">
        <f>E111*100/D111</f>
        <v>18.28790772138958</v>
      </c>
      <c r="G111" s="56">
        <f t="shared" si="11"/>
        <v>23.636803964306353</v>
      </c>
      <c r="H111" s="74"/>
    </row>
    <row r="112" spans="1:8" ht="22.5" x14ac:dyDescent="0.2">
      <c r="A112" s="44" t="s">
        <v>214</v>
      </c>
      <c r="B112" s="45" t="s">
        <v>215</v>
      </c>
      <c r="C112" s="46">
        <v>1397.3</v>
      </c>
      <c r="D112" s="50">
        <v>16475.599999999999</v>
      </c>
      <c r="E112" s="50">
        <v>263.7</v>
      </c>
      <c r="F112" s="56">
        <f t="shared" si="10"/>
        <v>1.6005486901842727</v>
      </c>
      <c r="G112" s="56">
        <f t="shared" si="11"/>
        <v>-81.127889501180846</v>
      </c>
    </row>
    <row r="113" spans="1:7" ht="31.5" x14ac:dyDescent="0.2">
      <c r="A113" s="41" t="s">
        <v>216</v>
      </c>
      <c r="B113" s="42" t="s">
        <v>217</v>
      </c>
      <c r="C113" s="43">
        <v>13118</v>
      </c>
      <c r="D113" s="51">
        <v>30103.4</v>
      </c>
      <c r="E113" s="51">
        <v>4095.7</v>
      </c>
      <c r="F113" s="55">
        <f t="shared" si="10"/>
        <v>13.605439917085777</v>
      </c>
      <c r="G113" s="55">
        <f t="shared" si="11"/>
        <v>-68.778014941302033</v>
      </c>
    </row>
    <row r="114" spans="1:7" x14ac:dyDescent="0.2">
      <c r="A114" s="44" t="s">
        <v>218</v>
      </c>
      <c r="B114" s="45" t="s">
        <v>219</v>
      </c>
      <c r="C114" s="46">
        <v>10195.5</v>
      </c>
      <c r="D114" s="50">
        <v>8904.5</v>
      </c>
      <c r="E114" s="50">
        <v>239.3</v>
      </c>
      <c r="F114" s="56">
        <f t="shared" si="10"/>
        <v>2.6874052445392778</v>
      </c>
      <c r="G114" s="56">
        <f t="shared" si="11"/>
        <v>-97.652886077190914</v>
      </c>
    </row>
    <row r="115" spans="1:7" x14ac:dyDescent="0.2">
      <c r="A115" s="44" t="s">
        <v>220</v>
      </c>
      <c r="B115" s="45" t="s">
        <v>221</v>
      </c>
      <c r="C115" s="46">
        <v>2922.5</v>
      </c>
      <c r="D115" s="50">
        <v>20261.400000000001</v>
      </c>
      <c r="E115" s="50">
        <v>3856.4</v>
      </c>
      <c r="F115" s="56">
        <f t="shared" si="10"/>
        <v>19.03323561056985</v>
      </c>
      <c r="G115" s="56">
        <f t="shared" si="11"/>
        <v>31.95551753635587</v>
      </c>
    </row>
    <row r="116" spans="1:7" x14ac:dyDescent="0.2">
      <c r="A116" s="44" t="s">
        <v>222</v>
      </c>
      <c r="B116" s="45" t="s">
        <v>223</v>
      </c>
      <c r="C116" s="46">
        <v>0</v>
      </c>
      <c r="D116" s="50">
        <v>937.5</v>
      </c>
      <c r="E116" s="50">
        <v>0</v>
      </c>
      <c r="F116" s="56">
        <f t="shared" si="10"/>
        <v>0</v>
      </c>
      <c r="G116" s="56"/>
    </row>
    <row r="117" spans="1:7" x14ac:dyDescent="0.2">
      <c r="A117" s="41" t="s">
        <v>224</v>
      </c>
      <c r="B117" s="42" t="s">
        <v>225</v>
      </c>
      <c r="C117" s="43">
        <v>135037</v>
      </c>
      <c r="D117" s="51">
        <v>598474.1</v>
      </c>
      <c r="E117" s="51">
        <v>148451.4</v>
      </c>
      <c r="F117" s="55">
        <f t="shared" si="10"/>
        <v>24.804983206457891</v>
      </c>
      <c r="G117" s="55">
        <f t="shared" si="11"/>
        <v>9.9338699763768403</v>
      </c>
    </row>
    <row r="118" spans="1:7" x14ac:dyDescent="0.2">
      <c r="A118" s="44" t="s">
        <v>226</v>
      </c>
      <c r="B118" s="45" t="s">
        <v>227</v>
      </c>
      <c r="C118" s="46">
        <v>38975.9</v>
      </c>
      <c r="D118" s="50">
        <v>181160.3</v>
      </c>
      <c r="E118" s="50">
        <v>44883.4</v>
      </c>
      <c r="F118" s="56">
        <f t="shared" si="10"/>
        <v>24.775516490091924</v>
      </c>
      <c r="G118" s="56">
        <f t="shared" si="11"/>
        <v>15.156802023814706</v>
      </c>
    </row>
    <row r="119" spans="1:7" x14ac:dyDescent="0.2">
      <c r="A119" s="44" t="s">
        <v>228</v>
      </c>
      <c r="B119" s="45" t="s">
        <v>229</v>
      </c>
      <c r="C119" s="46">
        <v>77642.8</v>
      </c>
      <c r="D119" s="50">
        <v>328024</v>
      </c>
      <c r="E119" s="50">
        <v>84862.9</v>
      </c>
      <c r="F119" s="56">
        <f t="shared" si="10"/>
        <v>25.870942370070484</v>
      </c>
      <c r="G119" s="56">
        <f t="shared" si="11"/>
        <v>9.2991236792078524</v>
      </c>
    </row>
    <row r="120" spans="1:7" ht="22.5" x14ac:dyDescent="0.2">
      <c r="A120" s="44" t="s">
        <v>230</v>
      </c>
      <c r="B120" s="45" t="s">
        <v>231</v>
      </c>
      <c r="C120" s="46">
        <v>10991.6</v>
      </c>
      <c r="D120" s="50">
        <v>55189.9</v>
      </c>
      <c r="E120" s="50">
        <v>12908.6</v>
      </c>
      <c r="F120" s="56">
        <f t="shared" si="10"/>
        <v>23.389424514268008</v>
      </c>
      <c r="G120" s="56">
        <f t="shared" si="11"/>
        <v>17.440590996761159</v>
      </c>
    </row>
    <row r="121" spans="1:7" x14ac:dyDescent="0.2">
      <c r="A121" s="44" t="s">
        <v>232</v>
      </c>
      <c r="B121" s="45" t="s">
        <v>233</v>
      </c>
      <c r="C121" s="46">
        <v>0</v>
      </c>
      <c r="D121" s="50">
        <v>1957.8</v>
      </c>
      <c r="E121" s="50">
        <v>0</v>
      </c>
      <c r="F121" s="56">
        <f t="shared" si="10"/>
        <v>0</v>
      </c>
      <c r="G121" s="56"/>
    </row>
    <row r="122" spans="1:7" ht="22.5" x14ac:dyDescent="0.2">
      <c r="A122" s="44" t="s">
        <v>234</v>
      </c>
      <c r="B122" s="45" t="s">
        <v>235</v>
      </c>
      <c r="C122" s="46">
        <v>7426.7</v>
      </c>
      <c r="D122" s="50">
        <v>32142</v>
      </c>
      <c r="E122" s="50">
        <v>5796.5</v>
      </c>
      <c r="F122" s="56">
        <f t="shared" si="10"/>
        <v>18.034036463194575</v>
      </c>
      <c r="G122" s="56">
        <f t="shared" si="11"/>
        <v>-21.95052984501865</v>
      </c>
    </row>
    <row r="123" spans="1:7" ht="21" x14ac:dyDescent="0.2">
      <c r="A123" s="41" t="s">
        <v>236</v>
      </c>
      <c r="B123" s="42" t="s">
        <v>237</v>
      </c>
      <c r="C123" s="43">
        <v>18220</v>
      </c>
      <c r="D123" s="51">
        <v>104260</v>
      </c>
      <c r="E123" s="51">
        <v>30348.2</v>
      </c>
      <c r="F123" s="55">
        <f t="shared" si="10"/>
        <v>29.108191060809514</v>
      </c>
      <c r="G123" s="55">
        <f t="shared" si="11"/>
        <v>66.565312843029631</v>
      </c>
    </row>
    <row r="124" spans="1:7" x14ac:dyDescent="0.2">
      <c r="A124" s="44" t="s">
        <v>238</v>
      </c>
      <c r="B124" s="45" t="s">
        <v>239</v>
      </c>
      <c r="C124" s="46">
        <v>16929.900000000001</v>
      </c>
      <c r="D124" s="50">
        <v>92531.5</v>
      </c>
      <c r="E124" s="50">
        <v>28081.4</v>
      </c>
      <c r="F124" s="56">
        <f t="shared" si="10"/>
        <v>30.347935567887692</v>
      </c>
      <c r="G124" s="56">
        <f t="shared" si="11"/>
        <v>65.868670222505727</v>
      </c>
    </row>
    <row r="125" spans="1:7" ht="22.5" x14ac:dyDescent="0.2">
      <c r="A125" s="44" t="s">
        <v>240</v>
      </c>
      <c r="B125" s="45" t="s">
        <v>241</v>
      </c>
      <c r="C125" s="46">
        <v>1290.0999999999999</v>
      </c>
      <c r="D125" s="50">
        <v>11728.5</v>
      </c>
      <c r="E125" s="50">
        <v>2266.9</v>
      </c>
      <c r="F125" s="56">
        <f t="shared" si="10"/>
        <v>19.328132327237071</v>
      </c>
      <c r="G125" s="56">
        <f t="shared" si="11"/>
        <v>75.715060847996284</v>
      </c>
    </row>
    <row r="126" spans="1:7" ht="21" x14ac:dyDescent="0.2">
      <c r="A126" s="41" t="s">
        <v>242</v>
      </c>
      <c r="B126" s="42" t="s">
        <v>243</v>
      </c>
      <c r="C126" s="43">
        <v>8637.7999999999993</v>
      </c>
      <c r="D126" s="51">
        <v>40115.1</v>
      </c>
      <c r="E126" s="51">
        <v>4244.6000000000004</v>
      </c>
      <c r="F126" s="55">
        <f t="shared" si="10"/>
        <v>10.581053019935139</v>
      </c>
      <c r="G126" s="55">
        <f t="shared" si="11"/>
        <v>-50.860172729167139</v>
      </c>
    </row>
    <row r="127" spans="1:7" x14ac:dyDescent="0.2">
      <c r="A127" s="44" t="s">
        <v>244</v>
      </c>
      <c r="B127" s="45" t="s">
        <v>245</v>
      </c>
      <c r="C127" s="46">
        <v>1638.7</v>
      </c>
      <c r="D127" s="50">
        <v>6668</v>
      </c>
      <c r="E127" s="50">
        <v>1630.6</v>
      </c>
      <c r="F127" s="56">
        <f t="shared" si="10"/>
        <v>24.454109178164366</v>
      </c>
      <c r="G127" s="56">
        <f t="shared" si="11"/>
        <v>-0.4942942576432614</v>
      </c>
    </row>
    <row r="128" spans="1:7" ht="22.5" x14ac:dyDescent="0.2">
      <c r="A128" s="44" t="s">
        <v>246</v>
      </c>
      <c r="B128" s="45" t="s">
        <v>247</v>
      </c>
      <c r="C128" s="46">
        <v>3609.2</v>
      </c>
      <c r="D128" s="50">
        <v>16566.599999999999</v>
      </c>
      <c r="E128" s="50">
        <v>1994</v>
      </c>
      <c r="F128" s="56">
        <f t="shared" si="10"/>
        <v>12.036265739499958</v>
      </c>
      <c r="G128" s="56">
        <f t="shared" si="11"/>
        <v>-44.75229967859913</v>
      </c>
    </row>
    <row r="129" spans="1:7" x14ac:dyDescent="0.2">
      <c r="A129" s="44" t="s">
        <v>248</v>
      </c>
      <c r="B129" s="45" t="s">
        <v>249</v>
      </c>
      <c r="C129" s="46">
        <v>3390</v>
      </c>
      <c r="D129" s="50">
        <v>16880.5</v>
      </c>
      <c r="E129" s="50">
        <v>620</v>
      </c>
      <c r="F129" s="56">
        <f t="shared" si="10"/>
        <v>3.6728769882408696</v>
      </c>
      <c r="G129" s="56">
        <f t="shared" si="11"/>
        <v>-81.710914454277287</v>
      </c>
    </row>
    <row r="130" spans="1:7" ht="21" x14ac:dyDescent="0.2">
      <c r="A130" s="41" t="s">
        <v>250</v>
      </c>
      <c r="B130" s="42" t="s">
        <v>251</v>
      </c>
      <c r="C130" s="43">
        <v>583.6</v>
      </c>
      <c r="D130" s="51">
        <v>1983.3</v>
      </c>
      <c r="E130" s="51">
        <v>786.4</v>
      </c>
      <c r="F130" s="55">
        <f t="shared" si="10"/>
        <v>39.651086572883578</v>
      </c>
      <c r="G130" s="55">
        <f t="shared" si="11"/>
        <v>34.749828649760104</v>
      </c>
    </row>
    <row r="131" spans="1:7" x14ac:dyDescent="0.2">
      <c r="A131" s="44" t="s">
        <v>252</v>
      </c>
      <c r="B131" s="45" t="s">
        <v>253</v>
      </c>
      <c r="C131" s="46">
        <v>583.6</v>
      </c>
      <c r="D131" s="50">
        <v>1983.3</v>
      </c>
      <c r="E131" s="50">
        <v>786.4</v>
      </c>
      <c r="F131" s="56">
        <f t="shared" si="10"/>
        <v>39.651086572883578</v>
      </c>
      <c r="G131" s="56">
        <f t="shared" si="11"/>
        <v>34.749828649760104</v>
      </c>
    </row>
    <row r="132" spans="1:7" ht="42" x14ac:dyDescent="0.2">
      <c r="A132" s="41" t="s">
        <v>254</v>
      </c>
      <c r="B132" s="42" t="s">
        <v>255</v>
      </c>
      <c r="C132" s="43">
        <v>0</v>
      </c>
      <c r="D132" s="51">
        <v>580</v>
      </c>
      <c r="E132" s="51">
        <v>53.5</v>
      </c>
      <c r="F132" s="55">
        <f t="shared" si="10"/>
        <v>9.2241379310344822</v>
      </c>
      <c r="G132" s="55"/>
    </row>
    <row r="133" spans="1:7" ht="45" x14ac:dyDescent="0.2">
      <c r="A133" s="44" t="s">
        <v>256</v>
      </c>
      <c r="B133" s="45" t="s">
        <v>257</v>
      </c>
      <c r="C133" s="46">
        <v>0</v>
      </c>
      <c r="D133" s="50">
        <v>580</v>
      </c>
      <c r="E133" s="50">
        <v>53.5</v>
      </c>
      <c r="F133" s="56">
        <f t="shared" si="10"/>
        <v>9.2241379310344822</v>
      </c>
      <c r="G133" s="56"/>
    </row>
    <row r="134" spans="1:7" ht="84" x14ac:dyDescent="0.2">
      <c r="A134" s="41" t="s">
        <v>258</v>
      </c>
      <c r="B134" s="42" t="s">
        <v>259</v>
      </c>
      <c r="C134" s="43">
        <v>9861.2000000000007</v>
      </c>
      <c r="D134" s="51">
        <v>39103.5</v>
      </c>
      <c r="E134" s="51">
        <v>9987.2000000000007</v>
      </c>
      <c r="F134" s="55">
        <f t="shared" si="10"/>
        <v>25.540424770161241</v>
      </c>
      <c r="G134" s="55">
        <f t="shared" si="11"/>
        <v>1.2777349612623254</v>
      </c>
    </row>
    <row r="135" spans="1:7" ht="56.25" x14ac:dyDescent="0.2">
      <c r="A135" s="44" t="s">
        <v>260</v>
      </c>
      <c r="B135" s="45" t="s">
        <v>261</v>
      </c>
      <c r="C135" s="46">
        <v>4513.5</v>
      </c>
      <c r="D135" s="50">
        <v>12184.8</v>
      </c>
      <c r="E135" s="50">
        <v>3046.2</v>
      </c>
      <c r="F135" s="56">
        <f t="shared" si="10"/>
        <v>25</v>
      </c>
      <c r="G135" s="56">
        <f t="shared" si="11"/>
        <v>-32.509139248919908</v>
      </c>
    </row>
    <row r="136" spans="1:7" x14ac:dyDescent="0.2">
      <c r="A136" s="44" t="s">
        <v>262</v>
      </c>
      <c r="B136" s="45" t="s">
        <v>263</v>
      </c>
      <c r="C136" s="46">
        <v>5347.7</v>
      </c>
      <c r="D136" s="50">
        <v>26918.7</v>
      </c>
      <c r="E136" s="50">
        <v>6941</v>
      </c>
      <c r="F136" s="56">
        <f t="shared" si="10"/>
        <v>25.785049055117817</v>
      </c>
      <c r="G136" s="56">
        <f t="shared" si="11"/>
        <v>29.794117097069773</v>
      </c>
    </row>
    <row r="137" spans="1:7" x14ac:dyDescent="0.2">
      <c r="A137" s="47" t="s">
        <v>2</v>
      </c>
      <c r="B137" s="48"/>
      <c r="C137" s="49">
        <v>205733.2</v>
      </c>
      <c r="D137" s="52">
        <v>944985.2</v>
      </c>
      <c r="E137" s="52">
        <v>221419.3</v>
      </c>
      <c r="F137" s="55">
        <f>E137*100/D137</f>
        <v>23.430980718004896</v>
      </c>
      <c r="G137" s="55">
        <f t="shared" si="11"/>
        <v>7.6244864708272644</v>
      </c>
    </row>
    <row r="139" spans="1:7" ht="12.75" customHeight="1" x14ac:dyDescent="0.2">
      <c r="A139" s="68" t="s">
        <v>271</v>
      </c>
      <c r="B139" s="69"/>
      <c r="C139" s="69"/>
      <c r="D139" s="69"/>
      <c r="E139" s="69"/>
      <c r="F139" s="69"/>
      <c r="G139" s="70"/>
    </row>
    <row r="140" spans="1:7" ht="33.75" x14ac:dyDescent="0.2">
      <c r="A140" s="58">
        <v>1020000</v>
      </c>
      <c r="B140" s="66" t="s">
        <v>275</v>
      </c>
      <c r="C140" s="65"/>
      <c r="D140" s="61">
        <v>10000</v>
      </c>
      <c r="E140" s="65"/>
      <c r="F140" s="65"/>
      <c r="G140" s="17"/>
    </row>
    <row r="141" spans="1:7" ht="33.75" x14ac:dyDescent="0.2">
      <c r="A141" s="58">
        <v>1030000</v>
      </c>
      <c r="B141" s="59" t="s">
        <v>272</v>
      </c>
      <c r="C141" s="60"/>
      <c r="D141" s="61">
        <v>-2064</v>
      </c>
      <c r="E141" s="61">
        <v>-516</v>
      </c>
      <c r="F141" s="62">
        <f>E141/D141*100</f>
        <v>25</v>
      </c>
      <c r="G141" s="17"/>
    </row>
    <row r="142" spans="1:7" ht="33.75" x14ac:dyDescent="0.2">
      <c r="A142" s="58">
        <v>1050000</v>
      </c>
      <c r="B142" s="59" t="s">
        <v>273</v>
      </c>
      <c r="C142" s="60">
        <v>12163.3</v>
      </c>
      <c r="D142" s="61">
        <v>28319.599999999999</v>
      </c>
      <c r="E142" s="61">
        <v>7625.8</v>
      </c>
      <c r="F142" s="62">
        <f t="shared" ref="F142" si="12">E142/D142*100</f>
        <v>26.92764022090708</v>
      </c>
      <c r="G142" s="17">
        <f t="shared" ref="G142" si="13">E142*100/C142-100</f>
        <v>-37.304843257997412</v>
      </c>
    </row>
    <row r="143" spans="1:7" x14ac:dyDescent="0.2">
      <c r="A143" s="71" t="s">
        <v>274</v>
      </c>
      <c r="B143" s="71"/>
      <c r="C143" s="63">
        <f>C137-C94</f>
        <v>12163.300000000047</v>
      </c>
      <c r="D143" s="63">
        <f t="shared" ref="D143:G143" si="14">D137-D94</f>
        <v>36255.59999999986</v>
      </c>
      <c r="E143" s="63">
        <f t="shared" si="14"/>
        <v>7109.7999999999884</v>
      </c>
      <c r="F143" s="63">
        <f t="shared" si="14"/>
        <v>-0.15243727564249809</v>
      </c>
      <c r="G143" s="63">
        <f t="shared" si="14"/>
        <v>-3.0897826381612958</v>
      </c>
    </row>
    <row r="145" spans="4:5" ht="12.75" customHeight="1" x14ac:dyDescent="0.2">
      <c r="D145" s="64"/>
      <c r="E145" s="64"/>
    </row>
    <row r="146" spans="4:5" ht="12.75" customHeight="1" x14ac:dyDescent="0.2">
      <c r="D146" s="64"/>
    </row>
  </sheetData>
  <mergeCells count="5">
    <mergeCell ref="A96:G96"/>
    <mergeCell ref="A139:G139"/>
    <mergeCell ref="A143:B143"/>
    <mergeCell ref="A1:G1"/>
    <mergeCell ref="B2:F3"/>
  </mergeCell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dc:description>POI HSSF rep:2.41.2.102</dc:description>
  <cp:lastModifiedBy>PUSER00_7</cp:lastModifiedBy>
  <cp:lastPrinted>2018-04-10T05:43:10Z</cp:lastPrinted>
  <dcterms:created xsi:type="dcterms:W3CDTF">2017-04-18T07:48:08Z</dcterms:created>
  <dcterms:modified xsi:type="dcterms:W3CDTF">2018-04-11T07:13:34Z</dcterms:modified>
</cp:coreProperties>
</file>