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LAST_CELL" localSheetId="0">ДЧБ!$K$73</definedName>
  </definedNames>
  <calcPr calcId="145621"/>
</workbook>
</file>

<file path=xl/calcChain.xml><?xml version="1.0" encoding="utf-8"?>
<calcChain xmlns="http://schemas.openxmlformats.org/spreadsheetml/2006/main">
  <c r="G152" i="1" l="1"/>
  <c r="F151" i="1"/>
  <c r="D154" i="1"/>
  <c r="E154" i="1"/>
  <c r="C154" i="1"/>
  <c r="G154" i="1" l="1"/>
  <c r="F154" i="1"/>
  <c r="G153" i="1"/>
  <c r="F153" i="1"/>
  <c r="F152" i="1"/>
  <c r="F5" i="1"/>
  <c r="G110" i="1" l="1"/>
  <c r="G105" i="1"/>
  <c r="F126" i="1"/>
  <c r="F94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F137" i="1"/>
  <c r="C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G125" i="1"/>
  <c r="F125" i="1"/>
  <c r="G124" i="1"/>
  <c r="F124" i="1"/>
  <c r="G123" i="1"/>
  <c r="F123" i="1"/>
  <c r="G122" i="1"/>
  <c r="F122" i="1"/>
  <c r="F121" i="1"/>
  <c r="G120" i="1"/>
  <c r="F120" i="1"/>
  <c r="C120" i="1"/>
  <c r="G119" i="1"/>
  <c r="F119" i="1"/>
  <c r="F118" i="1"/>
  <c r="C118" i="1"/>
  <c r="G118" i="1" s="1"/>
  <c r="G117" i="1"/>
  <c r="F117" i="1"/>
  <c r="F116" i="1"/>
  <c r="C116" i="1"/>
  <c r="G116" i="1" s="1"/>
  <c r="G115" i="1"/>
  <c r="F115" i="1"/>
  <c r="F114" i="1"/>
  <c r="G113" i="1"/>
  <c r="F113" i="1"/>
  <c r="F112" i="1"/>
  <c r="G111" i="1"/>
  <c r="F111" i="1"/>
  <c r="F110" i="1"/>
  <c r="F109" i="1"/>
  <c r="C109" i="1"/>
  <c r="G109" i="1" s="1"/>
  <c r="C148" i="1" l="1"/>
  <c r="G148" i="1" s="1"/>
  <c r="G137" i="1"/>
  <c r="G72" i="1" l="1"/>
  <c r="G73" i="1"/>
  <c r="G77" i="1"/>
  <c r="G78" i="1"/>
  <c r="G79" i="1"/>
  <c r="G81" i="1"/>
  <c r="G82" i="1"/>
  <c r="G83" i="1"/>
  <c r="G85" i="1"/>
  <c r="G87" i="1"/>
  <c r="G88" i="1"/>
  <c r="G89" i="1"/>
  <c r="G90" i="1"/>
  <c r="G91" i="1"/>
  <c r="G92" i="1"/>
  <c r="G94" i="1"/>
  <c r="G97" i="1"/>
  <c r="G100" i="1"/>
  <c r="G101" i="1"/>
  <c r="F72" i="1"/>
  <c r="F73" i="1"/>
  <c r="F80" i="1"/>
  <c r="F81" i="1"/>
  <c r="F82" i="1"/>
  <c r="F83" i="1"/>
  <c r="F85" i="1"/>
  <c r="F86" i="1"/>
  <c r="F87" i="1"/>
  <c r="F88" i="1"/>
  <c r="F89" i="1"/>
  <c r="F90" i="1"/>
  <c r="F91" i="1"/>
  <c r="F92" i="1"/>
  <c r="D96" i="1" l="1"/>
  <c r="D95" i="1" s="1"/>
  <c r="E96" i="1"/>
  <c r="D74" i="1"/>
  <c r="D84" i="1"/>
  <c r="E84" i="1"/>
  <c r="E74" i="1"/>
  <c r="D71" i="1"/>
  <c r="E71" i="1"/>
  <c r="E102" i="1"/>
  <c r="D102" i="1"/>
  <c r="E93" i="1"/>
  <c r="D93" i="1"/>
  <c r="C93" i="1"/>
  <c r="C84" i="1"/>
  <c r="C103" i="1"/>
  <c r="C99" i="1"/>
  <c r="C96" i="1"/>
  <c r="C95" i="1"/>
  <c r="C74" i="1"/>
  <c r="C71" i="1"/>
  <c r="F74" i="1" l="1"/>
  <c r="G74" i="1"/>
  <c r="C98" i="1"/>
  <c r="G98" i="1" s="1"/>
  <c r="G99" i="1"/>
  <c r="C102" i="1"/>
  <c r="G103" i="1"/>
  <c r="G93" i="1"/>
  <c r="F93" i="1"/>
  <c r="G102" i="1"/>
  <c r="G84" i="1"/>
  <c r="F84" i="1"/>
  <c r="E95" i="1"/>
  <c r="G95" i="1" s="1"/>
  <c r="G96" i="1"/>
  <c r="G71" i="1"/>
  <c r="F71" i="1"/>
  <c r="E70" i="1"/>
  <c r="E69" i="1"/>
  <c r="D70" i="1"/>
  <c r="D69" i="1" s="1"/>
  <c r="C70" i="1"/>
  <c r="C69" i="1" s="1"/>
  <c r="F69" i="1" l="1"/>
  <c r="G69" i="1"/>
  <c r="F70" i="1"/>
  <c r="G70" i="1"/>
  <c r="G60" i="1"/>
  <c r="G56" i="1"/>
  <c r="G29" i="1"/>
  <c r="G28" i="1"/>
  <c r="D16" i="1"/>
  <c r="E16" i="1"/>
  <c r="C37" i="1"/>
  <c r="D37" i="1"/>
  <c r="E37" i="1"/>
  <c r="G18" i="1" l="1"/>
  <c r="C49" i="1"/>
  <c r="C16" i="1"/>
  <c r="G59" i="1"/>
  <c r="G57" i="1"/>
  <c r="G52" i="1"/>
  <c r="G68" i="1" l="1"/>
  <c r="G67" i="1"/>
  <c r="G62" i="1"/>
  <c r="F59" i="1"/>
  <c r="F57" i="1"/>
  <c r="F45" i="1"/>
  <c r="G34" i="1"/>
  <c r="D11" i="1"/>
  <c r="C30" i="1"/>
  <c r="D30" i="1"/>
  <c r="E30" i="1"/>
  <c r="E49" i="1" l="1"/>
  <c r="D49" i="1"/>
  <c r="F52" i="1"/>
  <c r="C66" i="1" l="1"/>
  <c r="C44" i="1"/>
  <c r="C42" i="1"/>
  <c r="C27" i="1"/>
  <c r="G27" i="1" s="1"/>
  <c r="C25" i="1"/>
  <c r="C11" i="1"/>
  <c r="C7" i="1"/>
  <c r="G65" i="1"/>
  <c r="F65" i="1"/>
  <c r="G64" i="1"/>
  <c r="F64" i="1"/>
  <c r="G63" i="1"/>
  <c r="F63" i="1"/>
  <c r="G61" i="1"/>
  <c r="F61" i="1"/>
  <c r="G58" i="1"/>
  <c r="F58" i="1"/>
  <c r="G54" i="1"/>
  <c r="F54" i="1"/>
  <c r="G53" i="1"/>
  <c r="F53" i="1"/>
  <c r="G51" i="1"/>
  <c r="F51" i="1"/>
  <c r="G50" i="1"/>
  <c r="F50" i="1"/>
  <c r="G48" i="1"/>
  <c r="F48" i="1"/>
  <c r="G47" i="1"/>
  <c r="F47" i="1"/>
  <c r="G46" i="1"/>
  <c r="F46" i="1"/>
  <c r="G43" i="1"/>
  <c r="G40" i="1"/>
  <c r="F40" i="1"/>
  <c r="G39" i="1"/>
  <c r="F39" i="1"/>
  <c r="G38" i="1"/>
  <c r="F38" i="1"/>
  <c r="G36" i="1"/>
  <c r="F36" i="1"/>
  <c r="F34" i="1"/>
  <c r="G33" i="1"/>
  <c r="F33" i="1"/>
  <c r="F32" i="1"/>
  <c r="G31" i="1"/>
  <c r="F31" i="1"/>
  <c r="G26" i="1"/>
  <c r="F26" i="1"/>
  <c r="G24" i="1"/>
  <c r="F24" i="1"/>
  <c r="G23" i="1"/>
  <c r="F23" i="1"/>
  <c r="G22" i="1"/>
  <c r="G21" i="1"/>
  <c r="F21" i="1"/>
  <c r="G20" i="1"/>
  <c r="G19" i="1"/>
  <c r="F19" i="1"/>
  <c r="G17" i="1"/>
  <c r="F17" i="1"/>
  <c r="G15" i="1"/>
  <c r="G14" i="1"/>
  <c r="F14" i="1"/>
  <c r="G13" i="1"/>
  <c r="F13" i="1"/>
  <c r="G12" i="1"/>
  <c r="F12" i="1"/>
  <c r="G10" i="1"/>
  <c r="F10" i="1"/>
  <c r="G9" i="1"/>
  <c r="F9" i="1"/>
  <c r="G8" i="1"/>
  <c r="F8" i="1"/>
  <c r="E11" i="1"/>
  <c r="E25" i="1"/>
  <c r="E66" i="1"/>
  <c r="E7" i="1"/>
  <c r="D7" i="1"/>
  <c r="D25" i="1"/>
  <c r="E42" i="1"/>
  <c r="E44" i="1"/>
  <c r="D44" i="1"/>
  <c r="F25" i="1" l="1"/>
  <c r="G66" i="1"/>
  <c r="C6" i="1"/>
  <c r="C5" i="1" s="1"/>
  <c r="F11" i="1"/>
  <c r="F7" i="1"/>
  <c r="G16" i="1"/>
  <c r="G44" i="1"/>
  <c r="F30" i="1"/>
  <c r="F37" i="1"/>
  <c r="G49" i="1"/>
  <c r="G25" i="1"/>
  <c r="G42" i="1"/>
  <c r="D6" i="1"/>
  <c r="D5" i="1" s="1"/>
  <c r="G7" i="1"/>
  <c r="G11" i="1"/>
  <c r="F16" i="1"/>
  <c r="F44" i="1"/>
  <c r="F49" i="1"/>
  <c r="E6" i="1"/>
  <c r="E5" i="1" s="1"/>
  <c r="G30" i="1"/>
  <c r="G37" i="1"/>
  <c r="F6" i="1" l="1"/>
  <c r="G6" i="1"/>
  <c r="G5" i="1" l="1"/>
</calcChain>
</file>

<file path=xl/sharedStrings.xml><?xml version="1.0" encoding="utf-8"?>
<sst xmlns="http://schemas.openxmlformats.org/spreadsheetml/2006/main" count="303" uniqueCount="299">
  <si>
    <t>КВД</t>
  </si>
  <si>
    <t>Наименование 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</si>
  <si>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</si>
  <si>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</si>
  <si>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</si>
  <si>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</si>
  <si>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</si>
  <si>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</si>
  <si>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</si>
  <si>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</si>
  <si>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</si>
  <si>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</si>
  <si>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</si>
  <si>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</si>
  <si>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</si>
  <si>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</si>
  <si>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</si>
  <si>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</si>
  <si>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</si>
  <si>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</si>
  <si>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</si>
  <si>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</si>
  <si>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</si>
  <si>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</si>
  <si>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</si>
  <si>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1 05 01 011 01 0000 110</t>
  </si>
  <si>
    <t>Налог, взимаемый с налогоплательщиков, выбравших в качестве объекта налогообложения доходы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</si>
  <si>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</si>
  <si>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</si>
  <si>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1 05 01 022 01 0000 110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</si>
  <si>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</si>
  <si>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1 05 02 010 02 0000 110</t>
  </si>
  <si>
    <t>Единый налог на вмененный доход для отдельных видов деятельности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</si>
  <si>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</si>
  <si>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</si>
  <si>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1 05 03 010 01 0000 110</t>
  </si>
  <si>
    <t>Единый сельскохозяйственный налог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</si>
  <si>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</si>
  <si>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</si>
  <si>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1 08 00 000 00 0000 000</t>
  </si>
  <si>
    <t>ГОСУДАРСТВЕННАЯ ПОШЛИНА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</si>
  <si>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</si>
  <si>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</si>
  <si>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1 09 00 000 00 0000 000</t>
  </si>
  <si>
    <t>ЗАДОЛЖЕННОСТЬ И ПЕРЕРАСЧЕТЫ ПО ОТМЕНЕННЫМ НАЛОГАМ, СБОРАМ И ИНЫМ ОБЯЗАТЕЛЬНЫМ ПЛАТЕЖАМ</t>
  </si>
  <si>
    <t>1 09 07 033 05 0000 110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</si>
  <si>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</si>
  <si>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1 09 07 053 05 0000 110</t>
  </si>
  <si>
    <t>Прочие местные налоги и сборы, мобилизуемые на территориях муниципальных районов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</si>
  <si>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</si>
  <si>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</si>
  <si>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</si>
  <si>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</si>
  <si>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1 11 05 025 05 0000 120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</si>
  <si>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</si>
  <si>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1 11 05 035 05 0000 120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</si>
  <si>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</si>
  <si>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1 11 05 075 05 0000 120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</si>
  <si>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</si>
  <si>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1 11 09 045 05 0000 120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</si>
  <si>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</si>
  <si>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</si>
  <si>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</si>
  <si>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</si>
  <si>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</si>
  <si>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</si>
  <si>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</si>
  <si>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</si>
  <si>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</si>
  <si>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</si>
  <si>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(РАБОТ) И КОМПЕНСАЦИИ ЗАТРАТ ГОСУДАРСТВА</t>
  </si>
  <si>
    <t>1 13 02 995 05 0000 130</t>
  </si>
  <si>
    <t>Прочие доходы от компенсации затрат бюджетов муниципальных районов</t>
  </si>
  <si>
    <t>1 14 00 000 00 0000 000</t>
  </si>
  <si>
    <t>ДОХОДЫ ОТ ПРОДАЖИ МАТЕРИАЛЬНЫХ И НЕМАТЕРИАЛЬНЫХ АКТИВОВ</t>
  </si>
  <si>
    <t>1 14 02 053 05 0000 410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</si>
  <si>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</si>
  <si>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</si>
  <si>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</si>
  <si>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1 14 06 025 05 0000 430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</si>
  <si>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</si>
  <si>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1 14 06 313 10 0000 430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</si>
  <si>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</si>
  <si>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1 16 00 000 00 0000 000</t>
  </si>
  <si>
    <t>ШТРАФЫ, САНКЦИИ, ВОЗМЕЩЕНИЕ УЩЕРБА</t>
  </si>
  <si>
    <t>1 16 03 010 01 0000 140</t>
  </si>
  <si>
    <t>Денежные взыскания (штрафы) за нарушение законодательства о налогах и сборах, предусмотренные статьями 116, 118, статьей 119, пунктами 1 и 2 статьи 120, статьями 125, 126, 128, 129, 129, 132, 133, 134, 135, 135 Налогового кодекса Российской Федерации</t>
  </si>
  <si>
    <t>1 16 03 030 01 0000 140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</si>
  <si>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</si>
  <si>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</si>
  <si>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</si>
  <si>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1 16 08 010 01 0000 140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</si>
  <si>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</si>
  <si>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1 16 08 020 01 0000 140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</si>
  <si>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</si>
  <si>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1 16 25 010 01 0000 140</t>
  </si>
  <si>
    <t>Денежные взыскания (штрафы) за нарушение законодательства Российской Федерации о недрах</t>
  </si>
  <si>
    <t>1 16 25 030 01 0000 140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</si>
  <si>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</si>
  <si>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1 16 25 050 01 0000 140</t>
  </si>
  <si>
    <t>Денежные взыскания (штрафы) за нарушение законодательства в области охраны окружающей среды</t>
  </si>
  <si>
    <t>1 16 25 060 01 0000 140</t>
  </si>
  <si>
    <t>Денежные взыскания (штрафы) за нарушение земельного законодательства</t>
  </si>
  <si>
    <t>1 16 28 000 01 0000 140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</si>
  <si>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</si>
  <si>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1 16 30 030 01 0000 140</t>
  </si>
  <si>
    <t>Прочие денежные взыскания (штрафы) за правонарушения в области дорожного движения</t>
  </si>
  <si>
    <t>1 16 33 050 05 0000 140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</si>
  <si>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</si>
  <si>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1 16 35 030 05 0000 140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</si>
  <si>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</si>
  <si>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</si>
  <si>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</si>
  <si>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</si>
  <si>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</si>
  <si>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1 17 00 000 00 0000 000</t>
  </si>
  <si>
    <t>ПРОЧИЕ НЕНАЛОГОВЫЕ ДОХОДЫ</t>
  </si>
  <si>
    <t>1 17 01 050 05 0000 180</t>
  </si>
  <si>
    <t>Невыясненные поступления, зачисляемые в бюджеты муниципальных районов</t>
  </si>
  <si>
    <t>1 17 05 050 05 0000 180</t>
  </si>
  <si>
    <t>Прочие неналоговые доходы бюджетов муниципальных районов</t>
  </si>
  <si>
    <t xml:space="preserve"> тыс. руб.</t>
  </si>
  <si>
    <t>п. 9,2</t>
  </si>
  <si>
    <t>Бюджетные назначения 2018 год</t>
  </si>
  <si>
    <t>1 12 01 041 01 0000 120</t>
  </si>
  <si>
    <t>Плата за размещение отходов производства</t>
  </si>
  <si>
    <t>1 11 07 015 05 0000 120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</si>
  <si>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</si>
  <si>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Исполнено за 1 полугодие 2018 года</t>
  </si>
  <si>
    <t>% исполнения за 1 полугодие 2018 года</t>
  </si>
  <si>
    <t>% роста/снижения жоходов в сравнении с 1 полугодием 2017 года</t>
  </si>
  <si>
    <t>1 05 01 012 01 0000 110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</si>
  <si>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</si>
  <si>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1 16 30 014 01 0000 140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</si>
  <si>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 местного значения муниципальных районов</t>
  </si>
  <si>
    <t>Исполнено за 1 полугодие 2017 года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</si>
  <si>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</si>
  <si>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</si>
  <si>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</si>
  <si>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</si>
  <si>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2 02 10 000 00 0000 151</t>
  </si>
  <si>
    <t>Дотации бюджетам субъектов Российской Федерации и муниципальных образований</t>
  </si>
  <si>
    <t>2 02 15 001 05 0000 151</t>
  </si>
  <si>
    <t>Дотации на выравнивание бюджетной обеспеченности</t>
  </si>
  <si>
    <t>2 02 15 002 05 0000 151</t>
  </si>
  <si>
    <t>Дотации бюджетам на поддержку мер по обеспечению сбалансированности бюджетов</t>
  </si>
  <si>
    <t>2 02 20 000 00 0000 151</t>
  </si>
  <si>
    <t>Субсидии бюджетам бюджетной системы Российской Федерации (межбюджетные субсидии)</t>
  </si>
  <si>
    <t>2 02 20 299 05 0000 151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</si>
  <si>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</si>
  <si>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2 02 20 302 05 0000 151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</si>
  <si>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</si>
  <si>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2 02 25 097 05 0000 151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</si>
  <si>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</si>
  <si>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2 02 25 519 00 0000 151</t>
  </si>
  <si>
    <t>Субсидия бюджетам муниципальных районов на поддержку отрасли культуры</t>
  </si>
  <si>
    <t>2 02 25 558 00 0000 151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</si>
  <si>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</si>
  <si>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2 02 20 999 00 0000 151</t>
  </si>
  <si>
    <t>Прочие субсидии</t>
  </si>
  <si>
    <t>2 02 30 000 00 0000 151</t>
  </si>
  <si>
    <t>Субвенции бюджетам субъектов Российской Федерации и муниципальных образований</t>
  </si>
  <si>
    <t>2 02 35 930 05 0000 151</t>
  </si>
  <si>
    <t>Субвенции бюджетам на государственную регистрацию актов гражданского состояния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</si>
  <si>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</si>
  <si>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2 02 35 118 05 0000 151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</si>
  <si>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</si>
  <si>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2 02 30 024 05 0000 151</t>
  </si>
  <si>
    <t>Субвенции местным бюджетам на выполнение передаваемых полномочий субъектов Российской Федерации</t>
  </si>
  <si>
    <t>2 02 30 029 05 0000 151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</si>
  <si>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</si>
  <si>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2 02 35 135 05 0000 151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</si>
  <si>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</si>
  <si>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2 02 35 082 05 0000 151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</si>
  <si>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</si>
  <si>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2 02 39 999 05 0000 151</t>
  </si>
  <si>
    <t>Прочие субвенции</t>
  </si>
  <si>
    <t>2 02 40 000 00 0000 151</t>
  </si>
  <si>
    <t>Иные межбюджетные трансферты</t>
  </si>
  <si>
    <t>2 02 40 014 00 0000 151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</si>
  <si>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</si>
  <si>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2 07 00 000 00 0000 000</t>
  </si>
  <si>
    <t>ПРОЧИЕ БЕЗВОЗМЕЗДНЫЕ ПОСТУПЛЕНИЯ</t>
  </si>
  <si>
    <t>2 07 05 000 05 0000 180</t>
  </si>
  <si>
    <t>Прочие безвозмездные поступления в бюджеты муниципальных районов</t>
  </si>
  <si>
    <t>2 07 05 030 05 0000 180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</si>
  <si>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</si>
  <si>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</si>
  <si>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2 18 00 000 00 0000 151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</si>
  <si>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</si>
  <si>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2 18 60 010 05 0000 151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</si>
  <si>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</si>
  <si>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2 18 05 020 05 0000 180</t>
  </si>
  <si>
    <t>Доходы бюджетов муниципальных районов от возврата автономными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</si>
  <si>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</si>
  <si>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</si>
  <si>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2 19 05 000 05 0000 151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</si>
  <si>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</si>
  <si>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2 02 20 051 05 0000 151</t>
  </si>
  <si>
    <t>Субсидии бюджетам муниципальных районов на реализацию федеральных целевых программ</t>
  </si>
  <si>
    <t>2 02 20 077 05 0000 151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</si>
  <si>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</si>
  <si>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2 02 25 467 05 0000 151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</si>
  <si>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</si>
  <si>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2 02 35 120 05 0000 151</t>
  </si>
  <si>
    <t>2 19 35 118 05 0000 151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</si>
  <si>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</si>
  <si>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2 19 60 010 05 0000 151</t>
  </si>
  <si>
    <t>КФСР</t>
  </si>
  <si>
    <t>Наименование кода</t>
  </si>
  <si>
    <t>Ассигнования 2018 год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</si>
  <si>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</si>
  <si>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</si>
  <si>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</si>
  <si>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</si>
  <si>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</si>
  <si>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</si>
  <si>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</si>
  <si>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Судебная система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</si>
  <si>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</si>
  <si>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</si>
  <si>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</si>
  <si>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</si>
  <si>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</si>
  <si>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</si>
  <si>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</si>
  <si>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</si>
  <si>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</si>
  <si>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</si>
  <si>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</si>
  <si>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</si>
  <si>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</si>
  <si>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</si>
  <si>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</si>
  <si>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</si>
  <si>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04 05</t>
  </si>
  <si>
    <t>Сельское хозяйство и рыболовство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</si>
  <si>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</si>
  <si>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</si>
  <si>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</si>
  <si>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</si>
  <si>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</si>
  <si>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</si>
  <si>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</si>
  <si>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</si>
  <si>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</si>
  <si>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</si>
  <si>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</si>
  <si>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</si>
  <si>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</si>
  <si>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</si>
  <si>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</si>
  <si>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</si>
  <si>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</si>
  <si>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</si>
  <si>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</si>
  <si>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</si>
  <si>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</si>
  <si>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</si>
  <si>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</si>
  <si>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</si>
  <si>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</si>
  <si>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</si>
  <si>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</si>
  <si>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</si>
  <si>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</si>
  <si>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</si>
  <si>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</si>
  <si>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</si>
  <si>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</si>
  <si>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</si>
  <si>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</si>
  <si>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</si>
  <si>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</si>
  <si>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</si>
  <si>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</si>
  <si>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</si>
  <si>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</si>
  <si>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</si>
  <si>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</si>
  <si>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</si>
  <si>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</si>
  <si>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</si>
  <si>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</si>
  <si>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</si>
  <si>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</si>
  <si>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</si>
  <si>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</si>
  <si>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</si>
  <si>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 xml:space="preserve">Сведения об исполнении бюджета муниципального образования муниципального района "Сыктывдинский" за 1 полугодие 2018 года в разрезе видов доходов                        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</si>
  <si>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</si>
  <si>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</si>
  <si>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</si>
  <si>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</si>
  <si>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финансирования</t>
  </si>
  <si>
    <t xml:space="preserve">Сведения об исполнении бюджета муниципального образования муниципального района "Сыктывдинский" за 1 полугодие 2018 года расходной части бюджета по разделам, подразделам  </t>
  </si>
  <si>
    <t>% роста/снижения расходов в сравнении с 1 полугодием 2017 года</t>
  </si>
  <si>
    <t>Кассовое исполнение за 1 полугодие 2017 года, тыс.руб.</t>
  </si>
  <si>
    <t>Кассовое исполнение за 1 полугодие 2018 года,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</si>
</sst>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_-* #,##0.0_р_._-;\-* #,##0.0_р_._-;_-* &quot;-&quot;??_р_._-;_-@_-"/>
    <numFmt numFmtId="168" formatCode="_-* #,##0.0_р_._-;\-* #,##0.0_р_._-;_-* &quot;-&quot;?_р_._-;_-@_-"/>
  </numFmts>
  <fonts count="11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4" fillId="0" borderId="1" xfId="0" applyNumberFormat="1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center"/>
    </xf>
    <xf numFmtId="167" fontId="4" fillId="0" borderId="1" xfId="1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/>
    </xf>
    <xf numFmtId="166" fontId="4" fillId="0" borderId="1" xfId="0" applyNumberFormat="1" applyFont="1" applyBorder="1" applyAlignment="1" applyProtection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 vertical="center" wrapText="1"/>
    </xf>
    <xf numFmtId="166" fontId="4" fillId="0" borderId="1" xfId="1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165" fontId="7" fillId="0" borderId="1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49" fontId="6" fillId="0" borderId="3" xfId="0" applyNumberFormat="1" applyFont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3" fontId="7" fillId="0" borderId="1" xfId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166" fontId="5" fillId="0" borderId="1" xfId="0" applyNumberFormat="1" applyFont="1" applyBorder="1" applyAlignment="1" applyProtection="1">
      <alignment horizontal="center" vertical="center" wrapText="1"/>
    </xf>
    <xf numFmtId="166" fontId="6" fillId="0" borderId="1" xfId="0" applyNumberFormat="1" applyFont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49" fontId="6" fillId="0" borderId="1" xfId="2" applyNumberFormat="1" applyFont="1" applyBorder="1" applyAlignment="1" applyProtection="1">
      <alignment horizontal="center" vertical="center" wrapText="1"/>
    </xf>
    <xf numFmtId="49" fontId="6" fillId="0" borderId="1" xfId="2" applyNumberFormat="1" applyFont="1" applyBorder="1" applyAlignment="1" applyProtection="1">
      <alignment horizontal="left" vertical="center" wrapText="1"/>
    </xf>
    <xf numFmtId="166" fontId="6" fillId="0" borderId="1" xfId="0" applyNumberFormat="1" applyFont="1" applyBorder="1" applyAlignment="1" applyProtection="1">
      <alignment horizontal="right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/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165" fontId="5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66" fontId="6" fillId="0" borderId="1" xfId="2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2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2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center"/>
    </xf>
    <xf numFmtId="166" fontId="5" fillId="0" borderId="1" xfId="0" applyNumberFormat="1" applyFont="1" applyBorder="1" applyAlignment="1" applyProtection="1">
      <alignment horizontal="right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wrapText="1"/>
    </xf>
    <xf numFmtId="168" fontId="6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49" fontId="2" fillId="0" borderId="0" xfId="0" applyNumberFormat="1" applyFont="1" applyBorder="1" applyAlignment="1" applyProtection="1">
      <alignment horizontal="center" wrapText="1"/>
    </xf>
    <xf numFmtId="49" fontId="9" fillId="0" borderId="0" xfId="0" applyNumberFormat="1" applyFont="1" applyBorder="1" applyAlignment="1" applyProtection="1">
      <alignment horizont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54"/>
  <sheetViews>
    <sheetView showGridLines="0" tabSelected="1" topLeftCell="A131" workbookViewId="0">
      <selection activeCell="R145" sqref="R145"/>
    </sheetView>
  </sheetViews>
  <sheetFormatPr defaultRowHeight="12.75" customHeight="1" outlineLevelRow="2" x14ac:dyDescent="0.2"/>
  <cols>
    <col min="1" max="1" width="18.42578125" customWidth="1"/>
    <col min="2" max="2" width="22.5703125" customWidth="1"/>
    <col min="3" max="3" width="9.85546875" customWidth="1"/>
    <col min="4" max="4" width="11.42578125" customWidth="1"/>
    <col min="5" max="5" width="10.42578125" customWidth="1"/>
    <col min="6" max="6" width="7.85546875" customWidth="1"/>
    <col min="7" max="7" width="11.5703125" customWidth="1"/>
    <col min="8" max="8" width="13.140625" customWidth="1"/>
    <col min="9" max="11" width="9.140625" customWidth="1"/>
  </cols>
  <sheetData>
    <row r="1" spans="1:11" ht="14.25" customHeight="1" x14ac:dyDescent="0.2">
      <c r="A1" s="76" t="s">
        <v>122</v>
      </c>
      <c r="B1" s="77"/>
      <c r="C1" s="77"/>
      <c r="D1" s="77"/>
      <c r="E1" s="77"/>
      <c r="F1" s="77"/>
      <c r="G1" s="77"/>
      <c r="H1" s="1"/>
      <c r="I1" s="1"/>
      <c r="J1" s="1"/>
      <c r="K1" s="1"/>
    </row>
    <row r="2" spans="1:11" ht="28.5" customHeight="1" x14ac:dyDescent="0.2">
      <c r="A2" s="78" t="s">
        <v>289</v>
      </c>
      <c r="B2" s="79"/>
      <c r="C2" s="79"/>
      <c r="D2" s="79"/>
      <c r="E2" s="79"/>
      <c r="F2" s="79"/>
      <c r="G2" s="79"/>
      <c r="H2" s="2"/>
      <c r="I2" s="2"/>
      <c r="J2" s="2"/>
      <c r="K2" s="2"/>
    </row>
    <row r="3" spans="1:11" x14ac:dyDescent="0.2">
      <c r="B3" s="1"/>
      <c r="C3" s="1"/>
      <c r="D3" s="1"/>
      <c r="F3" s="1"/>
      <c r="G3" s="26" t="s">
        <v>121</v>
      </c>
      <c r="H3" s="1"/>
      <c r="I3" s="1"/>
      <c r="J3" s="1"/>
      <c r="K3" s="1"/>
    </row>
    <row r="4" spans="1:11" ht="88.5" customHeight="1" x14ac:dyDescent="0.2">
      <c r="A4" s="3" t="s">
        <v>0</v>
      </c>
      <c r="B4" s="3" t="s">
        <v>1</v>
      </c>
      <c r="C4" s="3" t="s">
        <v>135</v>
      </c>
      <c r="D4" s="3" t="s">
        <v>123</v>
      </c>
      <c r="E4" s="3" t="s">
        <v>128</v>
      </c>
      <c r="F4" s="5" t="s">
        <v>129</v>
      </c>
      <c r="G4" s="4" t="s">
        <v>130</v>
      </c>
    </row>
    <row r="5" spans="1:11" x14ac:dyDescent="0.2">
      <c r="A5" s="16" t="s">
        <v>2</v>
      </c>
      <c r="B5" s="17"/>
      <c r="C5" s="6">
        <f>C6+C69</f>
        <v>491221.6</v>
      </c>
      <c r="D5" s="6">
        <f t="shared" ref="D5:E5" si="0">D6+D69</f>
        <v>908729.60000000009</v>
      </c>
      <c r="E5" s="6">
        <f t="shared" si="0"/>
        <v>553621</v>
      </c>
      <c r="F5" s="22">
        <f>E5*100/D5</f>
        <v>60.922523047560013</v>
      </c>
      <c r="G5" s="7">
        <f>E5*100/C5-100</f>
        <v>12.702902315370508</v>
      </c>
    </row>
    <row r="6" spans="1:11" ht="38.25" x14ac:dyDescent="0.2">
      <c r="A6" s="13" t="s">
        <v>3</v>
      </c>
      <c r="B6" s="18" t="s">
        <v>4</v>
      </c>
      <c r="C6" s="12">
        <f>C7+C11+C16+C25+C30+C37+C44+C49+C66+C27+C42</f>
        <v>148664.70000000001</v>
      </c>
      <c r="D6" s="8">
        <f>D7+D11+D16+D25+D30+D37+D44+D49+D66</f>
        <v>298993.3</v>
      </c>
      <c r="E6" s="12">
        <f>E7+E11+E16+E25+E30+E37+E44+E49+E66+E27+E42</f>
        <v>158430.90000000002</v>
      </c>
      <c r="F6" s="23">
        <f t="shared" ref="F6:F69" si="1">E6*100/D6</f>
        <v>52.988110435919474</v>
      </c>
      <c r="G6" s="9">
        <f t="shared" ref="G6:G65" si="2">E6*100/C6-100</f>
        <v>6.5692797281399038</v>
      </c>
    </row>
    <row r="7" spans="1:11" ht="25.5" outlineLevel="1" x14ac:dyDescent="0.2">
      <c r="A7" s="13" t="s">
        <v>5</v>
      </c>
      <c r="B7" s="18" t="s">
        <v>6</v>
      </c>
      <c r="C7" s="12">
        <f>C8+C9+C10</f>
        <v>109449.2</v>
      </c>
      <c r="D7" s="10">
        <f>D8+D9+D10</f>
        <v>220116.8</v>
      </c>
      <c r="E7" s="12">
        <f>E8+E9+E10</f>
        <v>115234.2</v>
      </c>
      <c r="F7" s="23">
        <f t="shared" si="1"/>
        <v>52.351387990376018</v>
      </c>
      <c r="G7" s="9">
        <f t="shared" si="2"/>
        <v>5.2855571351823585</v>
      </c>
    </row>
    <row r="8" spans="1:11" ht="153" outlineLevel="2" x14ac:dyDescent="0.2">
      <c r="A8" s="14" t="s">
        <v>7</v>
      </c>
      <c r="B8" s="19" t="s">
        <v>8</v>
      </c>
      <c r="C8" s="11">
        <v>108548.6</v>
      </c>
      <c r="D8" s="11">
        <v>218936.8</v>
      </c>
      <c r="E8" s="11">
        <v>113972.3</v>
      </c>
      <c r="F8" s="24">
        <f t="shared" si="1"/>
        <v>52.057169009504115</v>
      </c>
      <c r="G8" s="21">
        <f t="shared" si="2"/>
        <v>4.9965637511676704</v>
      </c>
    </row>
    <row r="9" spans="1:11" ht="242.25" outlineLevel="2" x14ac:dyDescent="0.2">
      <c r="A9" s="14" t="s">
        <v>9</v>
      </c>
      <c r="B9" s="20" t="s">
        <v>10</v>
      </c>
      <c r="C9" s="11">
        <v>117.2</v>
      </c>
      <c r="D9" s="11">
        <v>180</v>
      </c>
      <c r="E9" s="11">
        <v>167.5</v>
      </c>
      <c r="F9" s="24">
        <f t="shared" si="1"/>
        <v>93.055555555555557</v>
      </c>
      <c r="G9" s="21">
        <f t="shared" si="2"/>
        <v>42.918088737201373</v>
      </c>
    </row>
    <row r="10" spans="1:11" ht="89.25" outlineLevel="2" x14ac:dyDescent="0.2">
      <c r="A10" s="14" t="s">
        <v>11</v>
      </c>
      <c r="B10" s="19" t="s">
        <v>12</v>
      </c>
      <c r="C10" s="11">
        <v>783.4</v>
      </c>
      <c r="D10" s="30">
        <v>1000</v>
      </c>
      <c r="E10" s="30">
        <v>1094.4000000000001</v>
      </c>
      <c r="F10" s="24">
        <f t="shared" si="1"/>
        <v>109.44000000000001</v>
      </c>
      <c r="G10" s="21">
        <f t="shared" si="2"/>
        <v>39.698749042634688</v>
      </c>
    </row>
    <row r="11" spans="1:11" ht="76.5" outlineLevel="1" x14ac:dyDescent="0.2">
      <c r="A11" s="13" t="s">
        <v>13</v>
      </c>
      <c r="B11" s="18" t="s">
        <v>14</v>
      </c>
      <c r="C11" s="12">
        <f>C12+C13+C14+C15</f>
        <v>8356.7000000000007</v>
      </c>
      <c r="D11" s="29">
        <f>D12+D13+D14+D15</f>
        <v>18270.5</v>
      </c>
      <c r="E11" s="29">
        <f>E12+E13+E14+E15</f>
        <v>8965.8000000000011</v>
      </c>
      <c r="F11" s="23">
        <f t="shared" si="1"/>
        <v>49.072548643988952</v>
      </c>
      <c r="G11" s="9">
        <f t="shared" si="2"/>
        <v>7.2887623104814168</v>
      </c>
    </row>
    <row r="12" spans="1:11" ht="140.25" outlineLevel="2" x14ac:dyDescent="0.2">
      <c r="A12" s="14" t="s">
        <v>15</v>
      </c>
      <c r="B12" s="19" t="s">
        <v>16</v>
      </c>
      <c r="C12" s="11">
        <v>3300.2</v>
      </c>
      <c r="D12" s="11">
        <v>6815.1</v>
      </c>
      <c r="E12" s="11">
        <v>3885.6</v>
      </c>
      <c r="F12" s="24">
        <f t="shared" si="1"/>
        <v>57.014570585904828</v>
      </c>
      <c r="G12" s="21">
        <f t="shared" si="2"/>
        <v>17.738318889764258</v>
      </c>
    </row>
    <row r="13" spans="1:11" ht="178.5" outlineLevel="2" x14ac:dyDescent="0.2">
      <c r="A13" s="14" t="s">
        <v>17</v>
      </c>
      <c r="B13" s="20" t="s">
        <v>18</v>
      </c>
      <c r="C13" s="11">
        <v>35.9</v>
      </c>
      <c r="D13" s="11">
        <v>52.3</v>
      </c>
      <c r="E13" s="11">
        <v>29.5</v>
      </c>
      <c r="F13" s="24">
        <f t="shared" si="1"/>
        <v>56.405353728489487</v>
      </c>
      <c r="G13" s="21">
        <f t="shared" si="2"/>
        <v>-17.827298050139277</v>
      </c>
    </row>
    <row r="14" spans="1:11" ht="140.25" outlineLevel="2" x14ac:dyDescent="0.2">
      <c r="A14" s="14" t="s">
        <v>19</v>
      </c>
      <c r="B14" s="19" t="s">
        <v>20</v>
      </c>
      <c r="C14" s="11">
        <v>5690</v>
      </c>
      <c r="D14" s="11">
        <v>11403.1</v>
      </c>
      <c r="E14" s="11">
        <v>5858</v>
      </c>
      <c r="F14" s="24">
        <f t="shared" si="1"/>
        <v>51.371995334601991</v>
      </c>
      <c r="G14" s="21">
        <f t="shared" si="2"/>
        <v>2.9525483304042126</v>
      </c>
    </row>
    <row r="15" spans="1:11" ht="140.25" outlineLevel="2" x14ac:dyDescent="0.2">
      <c r="A15" s="14" t="s">
        <v>21</v>
      </c>
      <c r="B15" s="19" t="s">
        <v>22</v>
      </c>
      <c r="C15" s="11">
        <v>-669.4</v>
      </c>
      <c r="D15" s="11"/>
      <c r="E15" s="11">
        <v>-807.3</v>
      </c>
      <c r="F15" s="24"/>
      <c r="G15" s="21">
        <f t="shared" si="2"/>
        <v>20.600537795040339</v>
      </c>
    </row>
    <row r="16" spans="1:11" ht="25.5" outlineLevel="1" x14ac:dyDescent="0.2">
      <c r="A16" s="13" t="s">
        <v>23</v>
      </c>
      <c r="B16" s="18" t="s">
        <v>24</v>
      </c>
      <c r="C16" s="10">
        <f>C17+C19+C20+C21+C22+C23+C24+C18</f>
        <v>18809.700000000004</v>
      </c>
      <c r="D16" s="10">
        <f>D17+D19+D20+D21+D22+D23+D24+D18</f>
        <v>33328</v>
      </c>
      <c r="E16" s="10">
        <f>E17+E19+E20+E21+E22+E23+E24+E18</f>
        <v>23447.7</v>
      </c>
      <c r="F16" s="23">
        <f t="shared" si="1"/>
        <v>70.354356697071537</v>
      </c>
      <c r="G16" s="9">
        <f t="shared" si="2"/>
        <v>24.657490550088482</v>
      </c>
    </row>
    <row r="17" spans="1:7" ht="63.75" outlineLevel="2" x14ac:dyDescent="0.2">
      <c r="A17" s="14" t="s">
        <v>25</v>
      </c>
      <c r="B17" s="19" t="s">
        <v>26</v>
      </c>
      <c r="C17" s="11">
        <v>7017.3</v>
      </c>
      <c r="D17" s="11">
        <v>13100</v>
      </c>
      <c r="E17" s="11">
        <v>10156</v>
      </c>
      <c r="F17" s="24">
        <f t="shared" si="1"/>
        <v>77.526717557251914</v>
      </c>
      <c r="G17" s="21">
        <f t="shared" si="2"/>
        <v>44.728029299018147</v>
      </c>
    </row>
    <row r="18" spans="1:7" ht="89.25" outlineLevel="2" x14ac:dyDescent="0.2">
      <c r="A18" s="14" t="s">
        <v>131</v>
      </c>
      <c r="B18" s="31" t="s">
        <v>132</v>
      </c>
      <c r="C18" s="11">
        <v>-2.5</v>
      </c>
      <c r="D18" s="11"/>
      <c r="E18" s="11">
        <v>6</v>
      </c>
      <c r="F18" s="24"/>
      <c r="G18" s="21">
        <f t="shared" si="2"/>
        <v>-340</v>
      </c>
    </row>
    <row r="19" spans="1:7" ht="127.5" outlineLevel="2" x14ac:dyDescent="0.2">
      <c r="A19" s="14" t="s">
        <v>27</v>
      </c>
      <c r="B19" s="19" t="s">
        <v>28</v>
      </c>
      <c r="C19" s="11">
        <v>4433.1000000000004</v>
      </c>
      <c r="D19" s="11">
        <v>6131</v>
      </c>
      <c r="E19" s="11">
        <v>5339</v>
      </c>
      <c r="F19" s="24">
        <f t="shared" si="1"/>
        <v>87.082042081226547</v>
      </c>
      <c r="G19" s="21">
        <f t="shared" si="2"/>
        <v>20.434910108050786</v>
      </c>
    </row>
    <row r="20" spans="1:7" ht="114.75" outlineLevel="2" x14ac:dyDescent="0.2">
      <c r="A20" s="14" t="s">
        <v>29</v>
      </c>
      <c r="B20" s="19" t="s">
        <v>30</v>
      </c>
      <c r="C20" s="11">
        <v>0.2</v>
      </c>
      <c r="D20" s="11"/>
      <c r="E20" s="11"/>
      <c r="F20" s="24"/>
      <c r="G20" s="21">
        <f t="shared" si="2"/>
        <v>-100</v>
      </c>
    </row>
    <row r="21" spans="1:7" ht="51" outlineLevel="2" x14ac:dyDescent="0.2">
      <c r="A21" s="14" t="s">
        <v>31</v>
      </c>
      <c r="B21" s="19" t="s">
        <v>32</v>
      </c>
      <c r="C21" s="11">
        <v>4686</v>
      </c>
      <c r="D21" s="11">
        <v>9550</v>
      </c>
      <c r="E21" s="11">
        <v>4401.2</v>
      </c>
      <c r="F21" s="24">
        <f t="shared" si="1"/>
        <v>46.085863874345549</v>
      </c>
      <c r="G21" s="21">
        <f t="shared" si="2"/>
        <v>-6.0776781903542485</v>
      </c>
    </row>
    <row r="22" spans="1:7" ht="89.25" outlineLevel="2" x14ac:dyDescent="0.2">
      <c r="A22" s="14" t="s">
        <v>33</v>
      </c>
      <c r="B22" s="19" t="s">
        <v>34</v>
      </c>
      <c r="C22" s="11">
        <v>0.2</v>
      </c>
      <c r="D22" s="11"/>
      <c r="E22" s="11">
        <v>-2.2999999999999998</v>
      </c>
      <c r="F22" s="24"/>
      <c r="G22" s="21">
        <f t="shared" si="2"/>
        <v>-1249.9999999999998</v>
      </c>
    </row>
    <row r="23" spans="1:7" ht="38.25" outlineLevel="2" x14ac:dyDescent="0.2">
      <c r="A23" s="14" t="s">
        <v>35</v>
      </c>
      <c r="B23" s="19" t="s">
        <v>36</v>
      </c>
      <c r="C23" s="11">
        <v>2192.1999999999998</v>
      </c>
      <c r="D23" s="11">
        <v>3582</v>
      </c>
      <c r="E23" s="11">
        <v>3030.2</v>
      </c>
      <c r="F23" s="24">
        <f t="shared" si="1"/>
        <v>84.595198213288668</v>
      </c>
      <c r="G23" s="21">
        <f t="shared" si="2"/>
        <v>38.226439193504262</v>
      </c>
    </row>
    <row r="24" spans="1:7" ht="76.5" outlineLevel="2" x14ac:dyDescent="0.2">
      <c r="A24" s="14" t="s">
        <v>37</v>
      </c>
      <c r="B24" s="19" t="s">
        <v>38</v>
      </c>
      <c r="C24" s="11">
        <v>483.2</v>
      </c>
      <c r="D24" s="11">
        <v>965</v>
      </c>
      <c r="E24" s="11">
        <v>517.6</v>
      </c>
      <c r="F24" s="24">
        <f t="shared" si="1"/>
        <v>53.637305699481864</v>
      </c>
      <c r="G24" s="21">
        <f t="shared" si="2"/>
        <v>7.1192052980132416</v>
      </c>
    </row>
    <row r="25" spans="1:7" ht="25.5" outlineLevel="1" x14ac:dyDescent="0.2">
      <c r="A25" s="13" t="s">
        <v>39</v>
      </c>
      <c r="B25" s="18" t="s">
        <v>40</v>
      </c>
      <c r="C25" s="10">
        <f>C26</f>
        <v>1711.3</v>
      </c>
      <c r="D25" s="10">
        <f>D26</f>
        <v>2500</v>
      </c>
      <c r="E25" s="10">
        <f>E26</f>
        <v>2179.3000000000002</v>
      </c>
      <c r="F25" s="23">
        <f t="shared" si="1"/>
        <v>87.172000000000011</v>
      </c>
      <c r="G25" s="9">
        <f t="shared" si="2"/>
        <v>27.347630456378212</v>
      </c>
    </row>
    <row r="26" spans="1:7" ht="102" outlineLevel="2" x14ac:dyDescent="0.2">
      <c r="A26" s="14" t="s">
        <v>41</v>
      </c>
      <c r="B26" s="19" t="s">
        <v>42</v>
      </c>
      <c r="C26" s="11">
        <v>1711.3</v>
      </c>
      <c r="D26" s="11">
        <v>2500</v>
      </c>
      <c r="E26" s="11">
        <v>2179.3000000000002</v>
      </c>
      <c r="F26" s="24">
        <f t="shared" si="1"/>
        <v>87.172000000000011</v>
      </c>
      <c r="G26" s="21">
        <f t="shared" si="2"/>
        <v>27.347630456378212</v>
      </c>
    </row>
    <row r="27" spans="1:7" ht="89.25" outlineLevel="1" x14ac:dyDescent="0.2">
      <c r="A27" s="13" t="s">
        <v>43</v>
      </c>
      <c r="B27" s="18" t="s">
        <v>44</v>
      </c>
      <c r="C27" s="10">
        <f>C28+C29</f>
        <v>1.6</v>
      </c>
      <c r="D27" s="10">
        <v>1711.3</v>
      </c>
      <c r="E27" s="10"/>
      <c r="F27" s="24"/>
      <c r="G27" s="21">
        <f t="shared" ref="G27:G29" si="3">E27*100/C27-100</f>
        <v>-100</v>
      </c>
    </row>
    <row r="28" spans="1:7" ht="127.5" outlineLevel="2" x14ac:dyDescent="0.2">
      <c r="A28" s="14" t="s">
        <v>45</v>
      </c>
      <c r="B28" s="19" t="s">
        <v>46</v>
      </c>
      <c r="C28" s="11">
        <v>0.1</v>
      </c>
      <c r="D28" s="11"/>
      <c r="E28" s="11"/>
      <c r="F28" s="23"/>
      <c r="G28" s="9">
        <f t="shared" si="3"/>
        <v>-100</v>
      </c>
    </row>
    <row r="29" spans="1:7" ht="51" outlineLevel="2" x14ac:dyDescent="0.2">
      <c r="A29" s="14" t="s">
        <v>47</v>
      </c>
      <c r="B29" s="19" t="s">
        <v>48</v>
      </c>
      <c r="C29" s="11">
        <v>1.5</v>
      </c>
      <c r="D29" s="11"/>
      <c r="E29" s="11"/>
      <c r="F29" s="24"/>
      <c r="G29" s="9">
        <f t="shared" si="3"/>
        <v>-100</v>
      </c>
    </row>
    <row r="30" spans="1:7" ht="89.25" outlineLevel="1" x14ac:dyDescent="0.2">
      <c r="A30" s="13" t="s">
        <v>49</v>
      </c>
      <c r="B30" s="18" t="s">
        <v>50</v>
      </c>
      <c r="C30" s="10">
        <f>C31+C32+C33+C34+C36+C35</f>
        <v>6041.5999999999995</v>
      </c>
      <c r="D30" s="10">
        <f>D31+D32+D33+D34+D36+D35</f>
        <v>15537</v>
      </c>
      <c r="E30" s="10">
        <f>E31+E32+E33+E34+E36+E35</f>
        <v>5242.7</v>
      </c>
      <c r="F30" s="23">
        <f t="shared" si="1"/>
        <v>33.743322391710109</v>
      </c>
      <c r="G30" s="9">
        <f t="shared" si="2"/>
        <v>-13.223318326271183</v>
      </c>
    </row>
    <row r="31" spans="1:7" ht="171.75" customHeight="1" outlineLevel="2" x14ac:dyDescent="0.2">
      <c r="A31" s="14" t="s">
        <v>51</v>
      </c>
      <c r="B31" s="20" t="s">
        <v>52</v>
      </c>
      <c r="C31" s="11">
        <v>1879.3</v>
      </c>
      <c r="D31" s="11">
        <v>5000</v>
      </c>
      <c r="E31" s="11">
        <v>2886.7</v>
      </c>
      <c r="F31" s="24">
        <f t="shared" si="1"/>
        <v>57.734000000000002</v>
      </c>
      <c r="G31" s="21">
        <f t="shared" si="2"/>
        <v>53.605065715958062</v>
      </c>
    </row>
    <row r="32" spans="1:7" ht="162.75" customHeight="1" outlineLevel="2" x14ac:dyDescent="0.2">
      <c r="A32" s="14" t="s">
        <v>53</v>
      </c>
      <c r="B32" s="19" t="s">
        <v>54</v>
      </c>
      <c r="C32" s="11">
        <v>564.29999999999995</v>
      </c>
      <c r="D32" s="11">
        <v>37</v>
      </c>
      <c r="E32" s="11">
        <v>2.6</v>
      </c>
      <c r="F32" s="24">
        <f t="shared" si="1"/>
        <v>7.0270270270270272</v>
      </c>
      <c r="G32" s="21"/>
    </row>
    <row r="33" spans="1:7" ht="153" outlineLevel="2" x14ac:dyDescent="0.2">
      <c r="A33" s="14" t="s">
        <v>55</v>
      </c>
      <c r="B33" s="19" t="s">
        <v>56</v>
      </c>
      <c r="C33" s="11">
        <v>291.2</v>
      </c>
      <c r="D33" s="11">
        <v>200</v>
      </c>
      <c r="E33" s="11">
        <v>146.6</v>
      </c>
      <c r="F33" s="24">
        <f t="shared" si="1"/>
        <v>73.3</v>
      </c>
      <c r="G33" s="21">
        <f t="shared" si="2"/>
        <v>-49.656593406593402</v>
      </c>
    </row>
    <row r="34" spans="1:7" ht="76.5" outlineLevel="2" x14ac:dyDescent="0.2">
      <c r="A34" s="14" t="s">
        <v>57</v>
      </c>
      <c r="B34" s="19" t="s">
        <v>58</v>
      </c>
      <c r="C34" s="11">
        <v>3163</v>
      </c>
      <c r="D34" s="11">
        <v>10200</v>
      </c>
      <c r="E34" s="11">
        <v>2122.3000000000002</v>
      </c>
      <c r="F34" s="24">
        <f t="shared" si="1"/>
        <v>20.806862745098041</v>
      </c>
      <c r="G34" s="21">
        <f t="shared" si="2"/>
        <v>-32.902307935504254</v>
      </c>
    </row>
    <row r="35" spans="1:7" ht="127.5" outlineLevel="2" x14ac:dyDescent="0.2">
      <c r="A35" s="14" t="s">
        <v>126</v>
      </c>
      <c r="B35" s="28" t="s">
        <v>127</v>
      </c>
      <c r="C35" s="30"/>
      <c r="D35" s="11"/>
      <c r="E35" s="11">
        <v>37</v>
      </c>
      <c r="F35" s="24"/>
      <c r="G35" s="21"/>
    </row>
    <row r="36" spans="1:7" ht="178.5" outlineLevel="2" x14ac:dyDescent="0.2">
      <c r="A36" s="14" t="s">
        <v>59</v>
      </c>
      <c r="B36" s="19" t="s">
        <v>60</v>
      </c>
      <c r="C36" s="11">
        <v>143.80000000000001</v>
      </c>
      <c r="D36" s="11">
        <v>100</v>
      </c>
      <c r="E36" s="11">
        <v>47.5</v>
      </c>
      <c r="F36" s="24">
        <f t="shared" si="1"/>
        <v>47.5</v>
      </c>
      <c r="G36" s="21">
        <f t="shared" si="2"/>
        <v>-66.968011126564676</v>
      </c>
    </row>
    <row r="37" spans="1:7" ht="51" outlineLevel="1" x14ac:dyDescent="0.2">
      <c r="A37" s="13" t="s">
        <v>61</v>
      </c>
      <c r="B37" s="18" t="s">
        <v>62</v>
      </c>
      <c r="C37" s="12">
        <f>C38+C39+C40</f>
        <v>187.10000000000002</v>
      </c>
      <c r="D37" s="12">
        <f>D38+D39+D40</f>
        <v>541</v>
      </c>
      <c r="E37" s="12">
        <f>E38+E39+E40+E41</f>
        <v>250.2</v>
      </c>
      <c r="F37" s="23">
        <f t="shared" si="1"/>
        <v>46.247689463955638</v>
      </c>
      <c r="G37" s="9">
        <f t="shared" si="2"/>
        <v>33.72528059861034</v>
      </c>
    </row>
    <row r="38" spans="1:7" ht="56.25" customHeight="1" outlineLevel="2" x14ac:dyDescent="0.2">
      <c r="A38" s="14" t="s">
        <v>63</v>
      </c>
      <c r="B38" s="19" t="s">
        <v>64</v>
      </c>
      <c r="C38" s="11">
        <v>40.700000000000003</v>
      </c>
      <c r="D38" s="11">
        <v>80</v>
      </c>
      <c r="E38" s="11">
        <v>49.1</v>
      </c>
      <c r="F38" s="24">
        <f t="shared" si="1"/>
        <v>61.375</v>
      </c>
      <c r="G38" s="21">
        <f t="shared" si="2"/>
        <v>20.638820638820633</v>
      </c>
    </row>
    <row r="39" spans="1:7" ht="38.25" outlineLevel="2" x14ac:dyDescent="0.2">
      <c r="A39" s="14" t="s">
        <v>65</v>
      </c>
      <c r="B39" s="19" t="s">
        <v>66</v>
      </c>
      <c r="C39" s="11">
        <v>39.5</v>
      </c>
      <c r="D39" s="11">
        <v>186</v>
      </c>
      <c r="E39" s="11">
        <v>169.6</v>
      </c>
      <c r="F39" s="24">
        <f t="shared" si="1"/>
        <v>91.182795698924735</v>
      </c>
      <c r="G39" s="21">
        <f t="shared" si="2"/>
        <v>329.36708860759495</v>
      </c>
    </row>
    <row r="40" spans="1:7" ht="38.25" outlineLevel="2" x14ac:dyDescent="0.2">
      <c r="A40" s="14" t="s">
        <v>67</v>
      </c>
      <c r="B40" s="19" t="s">
        <v>68</v>
      </c>
      <c r="C40" s="11">
        <v>106.9</v>
      </c>
      <c r="D40" s="11">
        <v>275</v>
      </c>
      <c r="E40" s="11"/>
      <c r="F40" s="24">
        <f t="shared" si="1"/>
        <v>0</v>
      </c>
      <c r="G40" s="21">
        <f t="shared" si="2"/>
        <v>-100</v>
      </c>
    </row>
    <row r="41" spans="1:7" ht="32.25" customHeight="1" outlineLevel="2" x14ac:dyDescent="0.2">
      <c r="A41" s="14" t="s">
        <v>124</v>
      </c>
      <c r="B41" s="19" t="s">
        <v>125</v>
      </c>
      <c r="C41" s="11"/>
      <c r="D41" s="11"/>
      <c r="E41" s="11">
        <v>31.5</v>
      </c>
      <c r="F41" s="24"/>
      <c r="G41" s="21"/>
    </row>
    <row r="42" spans="1:7" ht="64.5" customHeight="1" outlineLevel="1" x14ac:dyDescent="0.2">
      <c r="A42" s="13" t="s">
        <v>69</v>
      </c>
      <c r="B42" s="18" t="s">
        <v>70</v>
      </c>
      <c r="C42" s="12">
        <f>C43</f>
        <v>4.8</v>
      </c>
      <c r="D42" s="25"/>
      <c r="E42" s="12">
        <f>E43</f>
        <v>0.9</v>
      </c>
      <c r="F42" s="23"/>
      <c r="G42" s="9">
        <f t="shared" si="2"/>
        <v>-81.25</v>
      </c>
    </row>
    <row r="43" spans="1:7" ht="51" outlineLevel="2" x14ac:dyDescent="0.2">
      <c r="A43" s="14" t="s">
        <v>71</v>
      </c>
      <c r="B43" s="19" t="s">
        <v>72</v>
      </c>
      <c r="C43" s="11">
        <v>4.8</v>
      </c>
      <c r="D43" s="11"/>
      <c r="E43" s="11">
        <v>0.9</v>
      </c>
      <c r="F43" s="23"/>
      <c r="G43" s="9">
        <f t="shared" si="2"/>
        <v>-81.25</v>
      </c>
    </row>
    <row r="44" spans="1:7" ht="48.75" customHeight="1" outlineLevel="1" x14ac:dyDescent="0.2">
      <c r="A44" s="13" t="s">
        <v>73</v>
      </c>
      <c r="B44" s="18" t="s">
        <v>74</v>
      </c>
      <c r="C44" s="12">
        <f>C45+C46+C47+C48</f>
        <v>2404</v>
      </c>
      <c r="D44" s="12">
        <f>D45+D46+D47+D48</f>
        <v>5200</v>
      </c>
      <c r="E44" s="12">
        <f>E45+E46+E47+E48</f>
        <v>1361.3</v>
      </c>
      <c r="F44" s="23">
        <f t="shared" si="1"/>
        <v>26.178846153846155</v>
      </c>
      <c r="G44" s="9">
        <f t="shared" si="2"/>
        <v>-43.373544093178033</v>
      </c>
    </row>
    <row r="45" spans="1:7" ht="216.75" outlineLevel="2" x14ac:dyDescent="0.2">
      <c r="A45" s="14" t="s">
        <v>75</v>
      </c>
      <c r="B45" s="20" t="s">
        <v>76</v>
      </c>
      <c r="C45" s="11"/>
      <c r="D45" s="11">
        <v>800</v>
      </c>
      <c r="E45" s="11">
        <v>54.5</v>
      </c>
      <c r="F45" s="24">
        <f t="shared" ref="F45" si="4">E45*100/D45</f>
        <v>6.8125</v>
      </c>
      <c r="G45" s="21"/>
    </row>
    <row r="46" spans="1:7" ht="90" customHeight="1" outlineLevel="2" x14ac:dyDescent="0.2">
      <c r="A46" s="14" t="s">
        <v>77</v>
      </c>
      <c r="B46" s="19" t="s">
        <v>78</v>
      </c>
      <c r="C46" s="11">
        <v>1003.7</v>
      </c>
      <c r="D46" s="11">
        <v>3000</v>
      </c>
      <c r="E46" s="11">
        <v>862.8</v>
      </c>
      <c r="F46" s="24">
        <f t="shared" si="1"/>
        <v>28.76</v>
      </c>
      <c r="G46" s="21">
        <f t="shared" si="2"/>
        <v>-14.038059181030192</v>
      </c>
    </row>
    <row r="47" spans="1:7" ht="111.75" customHeight="1" outlineLevel="2" x14ac:dyDescent="0.2">
      <c r="A47" s="14" t="s">
        <v>79</v>
      </c>
      <c r="B47" s="19" t="s">
        <v>80</v>
      </c>
      <c r="C47" s="11">
        <v>437.3</v>
      </c>
      <c r="D47" s="11">
        <v>400</v>
      </c>
      <c r="E47" s="11"/>
      <c r="F47" s="24">
        <f t="shared" si="1"/>
        <v>0</v>
      </c>
      <c r="G47" s="21">
        <f t="shared" si="2"/>
        <v>-100</v>
      </c>
    </row>
    <row r="48" spans="1:7" ht="170.25" customHeight="1" outlineLevel="2" x14ac:dyDescent="0.2">
      <c r="A48" s="14" t="s">
        <v>81</v>
      </c>
      <c r="B48" s="20" t="s">
        <v>82</v>
      </c>
      <c r="C48" s="11">
        <v>963</v>
      </c>
      <c r="D48" s="11">
        <v>1000</v>
      </c>
      <c r="E48" s="11">
        <v>444</v>
      </c>
      <c r="F48" s="24">
        <f t="shared" si="1"/>
        <v>44.4</v>
      </c>
      <c r="G48" s="21">
        <f t="shared" si="2"/>
        <v>-53.894080996884732</v>
      </c>
    </row>
    <row r="49" spans="1:7" ht="29.25" customHeight="1" outlineLevel="1" x14ac:dyDescent="0.2">
      <c r="A49" s="13" t="s">
        <v>83</v>
      </c>
      <c r="B49" s="18" t="s">
        <v>84</v>
      </c>
      <c r="C49" s="12">
        <f>SUM(C50+C51+C52+C53+C54+C56+C57+C58+C59+C61+C62+C63+C64+C65+C55+C60)</f>
        <v>1671.6</v>
      </c>
      <c r="D49" s="12">
        <f>SUM(D50+D51+D52+D53+D54+D56+D57+D58+D59+D61+D62+D63+D64+D65+D55)</f>
        <v>3500</v>
      </c>
      <c r="E49" s="12">
        <f>SUM(E50+E51+E52+E53+E54+E56+E57+E58+E59+E61+E62+E63+E64+E65+E55)</f>
        <v>1830.2</v>
      </c>
      <c r="F49" s="23">
        <f t="shared" si="1"/>
        <v>52.291428571428568</v>
      </c>
      <c r="G49" s="9">
        <f t="shared" si="2"/>
        <v>9.4879157693228109</v>
      </c>
    </row>
    <row r="50" spans="1:7" ht="140.25" outlineLevel="2" x14ac:dyDescent="0.2">
      <c r="A50" s="14" t="s">
        <v>85</v>
      </c>
      <c r="B50" s="19" t="s">
        <v>86</v>
      </c>
      <c r="C50" s="11">
        <v>26</v>
      </c>
      <c r="D50" s="11">
        <v>70</v>
      </c>
      <c r="E50" s="11">
        <v>49.7</v>
      </c>
      <c r="F50" s="24">
        <f t="shared" si="1"/>
        <v>71</v>
      </c>
      <c r="G50" s="21">
        <f t="shared" si="2"/>
        <v>91.15384615384616</v>
      </c>
    </row>
    <row r="51" spans="1:7" ht="127.5" outlineLevel="2" x14ac:dyDescent="0.2">
      <c r="A51" s="14" t="s">
        <v>87</v>
      </c>
      <c r="B51" s="19" t="s">
        <v>88</v>
      </c>
      <c r="C51" s="11">
        <v>5.3</v>
      </c>
      <c r="D51" s="11">
        <v>18</v>
      </c>
      <c r="E51" s="11">
        <v>7.2</v>
      </c>
      <c r="F51" s="24">
        <f t="shared" si="1"/>
        <v>40</v>
      </c>
      <c r="G51" s="21">
        <f t="shared" si="2"/>
        <v>35.84905660377359</v>
      </c>
    </row>
    <row r="52" spans="1:7" ht="127.5" outlineLevel="2" x14ac:dyDescent="0.2">
      <c r="A52" s="14" t="s">
        <v>89</v>
      </c>
      <c r="B52" s="19" t="s">
        <v>90</v>
      </c>
      <c r="C52" s="11">
        <v>26.5</v>
      </c>
      <c r="D52" s="11">
        <v>73</v>
      </c>
      <c r="E52" s="11">
        <v>10.199999999999999</v>
      </c>
      <c r="F52" s="24">
        <f t="shared" si="1"/>
        <v>13.972602739726026</v>
      </c>
      <c r="G52" s="21">
        <f t="shared" si="2"/>
        <v>-61.509433962264154</v>
      </c>
    </row>
    <row r="53" spans="1:7" ht="140.25" outlineLevel="2" x14ac:dyDescent="0.2">
      <c r="A53" s="14" t="s">
        <v>91</v>
      </c>
      <c r="B53" s="19" t="s">
        <v>92</v>
      </c>
      <c r="C53" s="11">
        <v>69.2</v>
      </c>
      <c r="D53" s="11">
        <v>80</v>
      </c>
      <c r="E53" s="11">
        <v>35</v>
      </c>
      <c r="F53" s="24">
        <f t="shared" si="1"/>
        <v>43.75</v>
      </c>
      <c r="G53" s="21">
        <f t="shared" si="2"/>
        <v>-49.421965317919074</v>
      </c>
    </row>
    <row r="54" spans="1:7" ht="102" outlineLevel="2" x14ac:dyDescent="0.2">
      <c r="A54" s="14" t="s">
        <v>93</v>
      </c>
      <c r="B54" s="19" t="s">
        <v>94</v>
      </c>
      <c r="C54" s="11">
        <v>16.100000000000001</v>
      </c>
      <c r="D54" s="11">
        <v>25</v>
      </c>
      <c r="E54" s="11">
        <v>4</v>
      </c>
      <c r="F54" s="24">
        <f t="shared" si="1"/>
        <v>16</v>
      </c>
      <c r="G54" s="21">
        <f t="shared" si="2"/>
        <v>-75.155279503105589</v>
      </c>
    </row>
    <row r="55" spans="1:7" ht="45" outlineLevel="2" x14ac:dyDescent="0.2">
      <c r="A55" s="14" t="s">
        <v>95</v>
      </c>
      <c r="B55" s="27" t="s">
        <v>96</v>
      </c>
      <c r="C55" s="11"/>
      <c r="D55" s="11">
        <v>5</v>
      </c>
      <c r="E55" s="11"/>
      <c r="F55" s="24"/>
      <c r="G55" s="21"/>
    </row>
    <row r="56" spans="1:7" ht="76.5" outlineLevel="2" x14ac:dyDescent="0.2">
      <c r="A56" s="14" t="s">
        <v>97</v>
      </c>
      <c r="B56" s="19" t="s">
        <v>98</v>
      </c>
      <c r="C56" s="11">
        <v>5</v>
      </c>
      <c r="D56" s="11"/>
      <c r="E56" s="11">
        <v>2.5</v>
      </c>
      <c r="F56" s="24"/>
      <c r="G56" s="21">
        <f t="shared" ref="G56" si="5">E56*100/C56-100</f>
        <v>-50</v>
      </c>
    </row>
    <row r="57" spans="1:7" ht="63.75" outlineLevel="2" x14ac:dyDescent="0.2">
      <c r="A57" s="14" t="s">
        <v>99</v>
      </c>
      <c r="B57" s="19" t="s">
        <v>100</v>
      </c>
      <c r="C57" s="11">
        <v>23</v>
      </c>
      <c r="D57" s="11">
        <v>50</v>
      </c>
      <c r="E57" s="11">
        <v>6</v>
      </c>
      <c r="F57" s="24">
        <f t="shared" ref="F57" si="6">E57*100/D57</f>
        <v>12</v>
      </c>
      <c r="G57" s="21">
        <f t="shared" ref="G57" si="7">E57*100/C57-100</f>
        <v>-73.913043478260875</v>
      </c>
    </row>
    <row r="58" spans="1:7" ht="51" outlineLevel="2" x14ac:dyDescent="0.2">
      <c r="A58" s="14" t="s">
        <v>101</v>
      </c>
      <c r="B58" s="19" t="s">
        <v>102</v>
      </c>
      <c r="C58" s="11">
        <v>11</v>
      </c>
      <c r="D58" s="11">
        <v>100</v>
      </c>
      <c r="E58" s="11">
        <v>68.900000000000006</v>
      </c>
      <c r="F58" s="24">
        <f t="shared" si="1"/>
        <v>68.900000000000006</v>
      </c>
      <c r="G58" s="21">
        <f t="shared" si="2"/>
        <v>526.36363636363649</v>
      </c>
    </row>
    <row r="59" spans="1:7" ht="127.5" outlineLevel="2" x14ac:dyDescent="0.2">
      <c r="A59" s="14" t="s">
        <v>103</v>
      </c>
      <c r="B59" s="19" t="s">
        <v>104</v>
      </c>
      <c r="C59" s="11">
        <v>30</v>
      </c>
      <c r="D59" s="11">
        <v>30</v>
      </c>
      <c r="E59" s="11">
        <v>44.8</v>
      </c>
      <c r="F59" s="24">
        <f t="shared" ref="F59" si="8">E59*100/D59</f>
        <v>149.33333333333334</v>
      </c>
      <c r="G59" s="21">
        <f t="shared" si="2"/>
        <v>49.333333333333343</v>
      </c>
    </row>
    <row r="60" spans="1:7" ht="114.75" outlineLevel="2" x14ac:dyDescent="0.2">
      <c r="A60" s="14" t="s">
        <v>133</v>
      </c>
      <c r="B60" s="19" t="s">
        <v>134</v>
      </c>
      <c r="C60" s="11">
        <v>20</v>
      </c>
      <c r="D60" s="11"/>
      <c r="E60" s="11">
        <v>7.5</v>
      </c>
      <c r="F60" s="24"/>
      <c r="G60" s="21">
        <f t="shared" ref="G60" si="9">E60*100/C60-100</f>
        <v>-62.5</v>
      </c>
    </row>
    <row r="61" spans="1:7" ht="63.75" outlineLevel="2" x14ac:dyDescent="0.2">
      <c r="A61" s="14" t="s">
        <v>105</v>
      </c>
      <c r="B61" s="19" t="s">
        <v>106</v>
      </c>
      <c r="C61" s="11">
        <v>168</v>
      </c>
      <c r="D61" s="11">
        <v>200</v>
      </c>
      <c r="E61" s="11">
        <v>7.5</v>
      </c>
      <c r="F61" s="24">
        <f t="shared" si="1"/>
        <v>3.75</v>
      </c>
      <c r="G61" s="21">
        <f t="shared" si="2"/>
        <v>-95.535714285714292</v>
      </c>
    </row>
    <row r="62" spans="1:7" ht="153" outlineLevel="2" x14ac:dyDescent="0.2">
      <c r="A62" s="14" t="s">
        <v>107</v>
      </c>
      <c r="B62" s="19" t="s">
        <v>108</v>
      </c>
      <c r="C62" s="11">
        <v>34.4</v>
      </c>
      <c r="D62" s="11"/>
      <c r="E62" s="11">
        <v>147</v>
      </c>
      <c r="F62" s="24"/>
      <c r="G62" s="21">
        <f t="shared" ref="G62" si="10">E62*100/C62-100</f>
        <v>327.32558139534888</v>
      </c>
    </row>
    <row r="63" spans="1:7" ht="89.25" outlineLevel="2" x14ac:dyDescent="0.2">
      <c r="A63" s="14" t="s">
        <v>109</v>
      </c>
      <c r="B63" s="19" t="s">
        <v>110</v>
      </c>
      <c r="C63" s="11">
        <v>3.9</v>
      </c>
      <c r="D63" s="11">
        <v>10</v>
      </c>
      <c r="E63" s="11">
        <v>13.5</v>
      </c>
      <c r="F63" s="24">
        <f t="shared" si="1"/>
        <v>135</v>
      </c>
      <c r="G63" s="21">
        <f t="shared" si="2"/>
        <v>246.15384615384619</v>
      </c>
    </row>
    <row r="64" spans="1:7" ht="140.25" outlineLevel="2" x14ac:dyDescent="0.2">
      <c r="A64" s="14" t="s">
        <v>111</v>
      </c>
      <c r="B64" s="19" t="s">
        <v>112</v>
      </c>
      <c r="C64" s="11">
        <v>438.8</v>
      </c>
      <c r="D64" s="11">
        <v>500</v>
      </c>
      <c r="E64" s="11">
        <v>488.3</v>
      </c>
      <c r="F64" s="24">
        <f t="shared" si="1"/>
        <v>97.66</v>
      </c>
      <c r="G64" s="21">
        <f t="shared" si="2"/>
        <v>11.280765724703741</v>
      </c>
    </row>
    <row r="65" spans="1:7" ht="76.5" outlineLevel="2" x14ac:dyDescent="0.2">
      <c r="A65" s="14" t="s">
        <v>113</v>
      </c>
      <c r="B65" s="19" t="s">
        <v>114</v>
      </c>
      <c r="C65" s="11">
        <v>794.4</v>
      </c>
      <c r="D65" s="11">
        <v>2339</v>
      </c>
      <c r="E65" s="11">
        <v>945.6</v>
      </c>
      <c r="F65" s="24">
        <f t="shared" si="1"/>
        <v>40.427533133817867</v>
      </c>
      <c r="G65" s="21">
        <f t="shared" si="2"/>
        <v>19.033232628398792</v>
      </c>
    </row>
    <row r="66" spans="1:7" ht="38.25" outlineLevel="1" x14ac:dyDescent="0.2">
      <c r="A66" s="13" t="s">
        <v>115</v>
      </c>
      <c r="B66" s="18" t="s">
        <v>116</v>
      </c>
      <c r="C66" s="10">
        <f>C67+C68</f>
        <v>27.1</v>
      </c>
      <c r="D66" s="10"/>
      <c r="E66" s="10">
        <f>E67+E68</f>
        <v>-81.400000000000006</v>
      </c>
      <c r="F66" s="24"/>
      <c r="G66" s="9">
        <f t="shared" ref="G66:G102" si="11">E66*100/C66-100</f>
        <v>-400.36900369003689</v>
      </c>
    </row>
    <row r="67" spans="1:7" ht="51" outlineLevel="2" x14ac:dyDescent="0.2">
      <c r="A67" s="14" t="s">
        <v>117</v>
      </c>
      <c r="B67" s="19" t="s">
        <v>118</v>
      </c>
      <c r="C67" s="11">
        <v>0.6</v>
      </c>
      <c r="D67" s="11"/>
      <c r="E67" s="11">
        <v>-84.2</v>
      </c>
      <c r="F67" s="24"/>
      <c r="G67" s="32">
        <f t="shared" si="11"/>
        <v>-14133.333333333334</v>
      </c>
    </row>
    <row r="68" spans="1:7" ht="33.75" outlineLevel="2" x14ac:dyDescent="0.2">
      <c r="A68" s="14" t="s">
        <v>119</v>
      </c>
      <c r="B68" s="15" t="s">
        <v>120</v>
      </c>
      <c r="C68" s="36">
        <v>26.5</v>
      </c>
      <c r="D68" s="36"/>
      <c r="E68" s="36">
        <v>2.8</v>
      </c>
      <c r="F68" s="44"/>
      <c r="G68" s="45">
        <f t="shared" si="11"/>
        <v>-89.433962264150949</v>
      </c>
    </row>
    <row r="69" spans="1:7" ht="21" x14ac:dyDescent="0.2">
      <c r="A69" s="13" t="s">
        <v>136</v>
      </c>
      <c r="B69" s="33" t="s">
        <v>137</v>
      </c>
      <c r="C69" s="35">
        <f>C70+C95+C98+C102</f>
        <v>342556.89999999997</v>
      </c>
      <c r="D69" s="35">
        <f t="shared" ref="D69" si="12">D70+D95+D98+D102</f>
        <v>609736.30000000005</v>
      </c>
      <c r="E69" s="35">
        <f>E70+E95+E98+E102</f>
        <v>395190.1</v>
      </c>
      <c r="F69" s="47">
        <f t="shared" si="1"/>
        <v>64.813280757599628</v>
      </c>
      <c r="G69" s="48">
        <f t="shared" si="11"/>
        <v>15.364805087855487</v>
      </c>
    </row>
    <row r="70" spans="1:7" ht="63" x14ac:dyDescent="0.2">
      <c r="A70" s="13" t="s">
        <v>138</v>
      </c>
      <c r="B70" s="33" t="s">
        <v>139</v>
      </c>
      <c r="C70" s="35">
        <f>C71+C74+C84+C93</f>
        <v>339845.49999999994</v>
      </c>
      <c r="D70" s="35">
        <f t="shared" ref="D70:E70" si="13">D71+D74+D84+D93</f>
        <v>609736.30000000005</v>
      </c>
      <c r="E70" s="35">
        <f t="shared" si="13"/>
        <v>389044.1</v>
      </c>
      <c r="F70" s="47">
        <f t="shared" ref="F70:F93" si="14">E70*100/D70</f>
        <v>63.805304030611261</v>
      </c>
      <c r="G70" s="48">
        <f t="shared" si="11"/>
        <v>14.476754878319724</v>
      </c>
    </row>
    <row r="71" spans="1:7" ht="52.5" x14ac:dyDescent="0.2">
      <c r="A71" s="13" t="s">
        <v>140</v>
      </c>
      <c r="B71" s="33" t="s">
        <v>141</v>
      </c>
      <c r="C71" s="35">
        <f>C72+C73</f>
        <v>34379.1</v>
      </c>
      <c r="D71" s="35">
        <f t="shared" ref="D71:E71" si="15">D72+D73</f>
        <v>51947.1</v>
      </c>
      <c r="E71" s="35">
        <f t="shared" si="15"/>
        <v>24956.1</v>
      </c>
      <c r="F71" s="47">
        <f t="shared" si="14"/>
        <v>48.041372858157629</v>
      </c>
      <c r="G71" s="48">
        <f t="shared" si="11"/>
        <v>-27.409094478913062</v>
      </c>
    </row>
    <row r="72" spans="1:7" ht="22.5" x14ac:dyDescent="0.2">
      <c r="A72" s="14" t="s">
        <v>142</v>
      </c>
      <c r="B72" s="15" t="s">
        <v>143</v>
      </c>
      <c r="C72" s="36">
        <v>4008.1</v>
      </c>
      <c r="D72" s="36">
        <v>19825.8</v>
      </c>
      <c r="E72" s="36">
        <v>9912.9</v>
      </c>
      <c r="F72" s="44">
        <f t="shared" si="14"/>
        <v>50</v>
      </c>
      <c r="G72" s="45">
        <f t="shared" si="11"/>
        <v>147.32167361093786</v>
      </c>
    </row>
    <row r="73" spans="1:7" ht="56.25" x14ac:dyDescent="0.2">
      <c r="A73" s="14" t="s">
        <v>144</v>
      </c>
      <c r="B73" s="15" t="s">
        <v>145</v>
      </c>
      <c r="C73" s="36">
        <v>30371</v>
      </c>
      <c r="D73" s="36">
        <v>32121.3</v>
      </c>
      <c r="E73" s="36">
        <v>15043.2</v>
      </c>
      <c r="F73" s="44">
        <f t="shared" si="14"/>
        <v>46.832475647000592</v>
      </c>
      <c r="G73" s="45">
        <f t="shared" si="11"/>
        <v>-50.468539066873007</v>
      </c>
    </row>
    <row r="74" spans="1:7" ht="42" x14ac:dyDescent="0.2">
      <c r="A74" s="13" t="s">
        <v>146</v>
      </c>
      <c r="B74" s="33" t="s">
        <v>147</v>
      </c>
      <c r="C74" s="35">
        <f>C77+C78+C79+C81+C82+C83</f>
        <v>22501.5</v>
      </c>
      <c r="D74" s="35">
        <f>D77+D78+D79+D81+D82+D83+D80+D76+D75</f>
        <v>62736.4</v>
      </c>
      <c r="E74" s="35">
        <f t="shared" ref="E74" si="16">E77+E78+E79+E81+E82+E83</f>
        <v>39034.5</v>
      </c>
      <c r="F74" s="47">
        <f t="shared" si="14"/>
        <v>62.21985960303747</v>
      </c>
      <c r="G74" s="48">
        <f t="shared" si="11"/>
        <v>73.475101659889333</v>
      </c>
    </row>
    <row r="75" spans="1:7" s="38" customFormat="1" ht="45" x14ac:dyDescent="0.2">
      <c r="A75" s="14" t="s">
        <v>198</v>
      </c>
      <c r="B75" s="15" t="s">
        <v>199</v>
      </c>
      <c r="C75" s="35"/>
      <c r="D75" s="36"/>
      <c r="E75" s="36">
        <v>0</v>
      </c>
      <c r="F75" s="44"/>
      <c r="G75" s="45"/>
    </row>
    <row r="76" spans="1:7" s="38" customFormat="1" ht="67.5" x14ac:dyDescent="0.2">
      <c r="A76" s="14" t="s">
        <v>200</v>
      </c>
      <c r="B76" s="15" t="s">
        <v>201</v>
      </c>
      <c r="C76" s="35"/>
      <c r="D76" s="36"/>
      <c r="E76" s="36">
        <v>0</v>
      </c>
      <c r="F76" s="44"/>
      <c r="G76" s="45"/>
    </row>
    <row r="77" spans="1:7" ht="168.75" x14ac:dyDescent="0.2">
      <c r="A77" s="14" t="s">
        <v>148</v>
      </c>
      <c r="B77" s="34" t="s">
        <v>149</v>
      </c>
      <c r="C77" s="36">
        <v>4260.6000000000004</v>
      </c>
      <c r="D77" s="36"/>
      <c r="E77" s="36">
        <v>945.4</v>
      </c>
      <c r="F77" s="44"/>
      <c r="G77" s="45">
        <f t="shared" si="11"/>
        <v>-77.810636999483648</v>
      </c>
    </row>
    <row r="78" spans="1:7" ht="123.75" x14ac:dyDescent="0.2">
      <c r="A78" s="14" t="s">
        <v>150</v>
      </c>
      <c r="B78" s="15" t="s">
        <v>151</v>
      </c>
      <c r="C78" s="36">
        <v>1914.2</v>
      </c>
      <c r="D78" s="36"/>
      <c r="E78" s="36">
        <v>1150</v>
      </c>
      <c r="F78" s="44"/>
      <c r="G78" s="45">
        <f t="shared" si="11"/>
        <v>-39.922683105213665</v>
      </c>
    </row>
    <row r="79" spans="1:7" ht="78.75" x14ac:dyDescent="0.2">
      <c r="A79" s="14" t="s">
        <v>152</v>
      </c>
      <c r="B79" s="15" t="s">
        <v>153</v>
      </c>
      <c r="C79" s="36">
        <v>1000</v>
      </c>
      <c r="D79" s="51"/>
      <c r="E79" s="51"/>
      <c r="F79" s="44"/>
      <c r="G79" s="45">
        <f t="shared" si="11"/>
        <v>-100</v>
      </c>
    </row>
    <row r="80" spans="1:7" s="39" customFormat="1" ht="78.75" x14ac:dyDescent="0.2">
      <c r="A80" s="14" t="s">
        <v>202</v>
      </c>
      <c r="B80" s="15" t="s">
        <v>203</v>
      </c>
      <c r="C80" s="36"/>
      <c r="D80" s="36">
        <v>1754.3</v>
      </c>
      <c r="E80" s="51"/>
      <c r="F80" s="44">
        <f t="shared" si="14"/>
        <v>0</v>
      </c>
      <c r="G80" s="45"/>
    </row>
    <row r="81" spans="1:7" ht="33.75" x14ac:dyDescent="0.2">
      <c r="A81" s="14" t="s">
        <v>154</v>
      </c>
      <c r="B81" s="15" t="s">
        <v>155</v>
      </c>
      <c r="C81" s="36">
        <v>452.7</v>
      </c>
      <c r="D81" s="36">
        <v>181</v>
      </c>
      <c r="E81" s="36">
        <v>0</v>
      </c>
      <c r="F81" s="44">
        <f t="shared" si="14"/>
        <v>0</v>
      </c>
      <c r="G81" s="45">
        <f t="shared" si="11"/>
        <v>-100</v>
      </c>
    </row>
    <row r="82" spans="1:7" ht="135" x14ac:dyDescent="0.2">
      <c r="A82" s="14" t="s">
        <v>156</v>
      </c>
      <c r="B82" s="15" t="s">
        <v>157</v>
      </c>
      <c r="C82" s="36">
        <v>380.6</v>
      </c>
      <c r="D82" s="51"/>
      <c r="E82" s="51"/>
      <c r="F82" s="44" t="e">
        <f t="shared" si="14"/>
        <v>#DIV/0!</v>
      </c>
      <c r="G82" s="45">
        <f t="shared" si="11"/>
        <v>-100</v>
      </c>
    </row>
    <row r="83" spans="1:7" x14ac:dyDescent="0.2">
      <c r="A83" s="14" t="s">
        <v>158</v>
      </c>
      <c r="B83" s="15" t="s">
        <v>159</v>
      </c>
      <c r="C83" s="36">
        <v>14493.4</v>
      </c>
      <c r="D83" s="36">
        <v>60801.1</v>
      </c>
      <c r="E83" s="36">
        <v>36939.1</v>
      </c>
      <c r="F83" s="44">
        <f t="shared" si="14"/>
        <v>60.753999516456119</v>
      </c>
      <c r="G83" s="45">
        <f t="shared" si="11"/>
        <v>154.86842286834008</v>
      </c>
    </row>
    <row r="84" spans="1:7" ht="52.5" x14ac:dyDescent="0.2">
      <c r="A84" s="13" t="s">
        <v>160</v>
      </c>
      <c r="B84" s="33" t="s">
        <v>161</v>
      </c>
      <c r="C84" s="35">
        <f>C85+C86+C87+C88+C89+C90+C91+C92</f>
        <v>282736.39999999997</v>
      </c>
      <c r="D84" s="35">
        <f t="shared" ref="D84:E84" si="17">D85+D86+D87+D88+D89+D90+D91+D92</f>
        <v>494551.9</v>
      </c>
      <c r="E84" s="35">
        <f t="shared" si="17"/>
        <v>324804.7</v>
      </c>
      <c r="F84" s="47">
        <f t="shared" si="14"/>
        <v>65.676564987415873</v>
      </c>
      <c r="G84" s="48">
        <f t="shared" si="11"/>
        <v>14.878982684931984</v>
      </c>
    </row>
    <row r="85" spans="1:7" ht="45" x14ac:dyDescent="0.2">
      <c r="A85" s="14" t="s">
        <v>162</v>
      </c>
      <c r="B85" s="15" t="s">
        <v>163</v>
      </c>
      <c r="C85" s="36">
        <v>67.3</v>
      </c>
      <c r="D85" s="36">
        <v>133.4</v>
      </c>
      <c r="E85" s="36">
        <v>66.7</v>
      </c>
      <c r="F85" s="44">
        <f t="shared" si="14"/>
        <v>50</v>
      </c>
      <c r="G85" s="45">
        <f t="shared" si="11"/>
        <v>-0.89153046062406816</v>
      </c>
    </row>
    <row r="86" spans="1:7" ht="78.75" x14ac:dyDescent="0.2">
      <c r="A86" s="14" t="s">
        <v>204</v>
      </c>
      <c r="B86" s="15" t="s">
        <v>164</v>
      </c>
      <c r="C86" s="36"/>
      <c r="D86" s="52">
        <v>213.4</v>
      </c>
      <c r="E86" s="52">
        <v>213.4</v>
      </c>
      <c r="F86" s="44">
        <f t="shared" si="14"/>
        <v>100</v>
      </c>
      <c r="G86" s="45"/>
    </row>
    <row r="87" spans="1:7" ht="56.25" x14ac:dyDescent="0.2">
      <c r="A87" s="14" t="s">
        <v>165</v>
      </c>
      <c r="B87" s="15" t="s">
        <v>166</v>
      </c>
      <c r="C87" s="36">
        <v>1112.2</v>
      </c>
      <c r="D87" s="52">
        <v>2377.4</v>
      </c>
      <c r="E87" s="52">
        <v>1188.7</v>
      </c>
      <c r="F87" s="44">
        <f t="shared" si="14"/>
        <v>50</v>
      </c>
      <c r="G87" s="45">
        <f t="shared" si="11"/>
        <v>6.8782593058802348</v>
      </c>
    </row>
    <row r="88" spans="1:7" ht="56.25" x14ac:dyDescent="0.2">
      <c r="A88" s="14" t="s">
        <v>167</v>
      </c>
      <c r="B88" s="15" t="s">
        <v>168</v>
      </c>
      <c r="C88" s="37">
        <v>18793.900000000001</v>
      </c>
      <c r="D88" s="52">
        <v>22026.6</v>
      </c>
      <c r="E88" s="52">
        <v>10589.9</v>
      </c>
      <c r="F88" s="44">
        <f t="shared" si="14"/>
        <v>48.077778685770845</v>
      </c>
      <c r="G88" s="45">
        <f t="shared" si="11"/>
        <v>-43.652461702999382</v>
      </c>
    </row>
    <row r="89" spans="1:7" ht="146.25" x14ac:dyDescent="0.2">
      <c r="A89" s="14" t="s">
        <v>169</v>
      </c>
      <c r="B89" s="15" t="s">
        <v>170</v>
      </c>
      <c r="C89" s="36">
        <v>3908.2</v>
      </c>
      <c r="D89" s="52">
        <v>6814.4</v>
      </c>
      <c r="E89" s="52">
        <v>2480</v>
      </c>
      <c r="F89" s="44">
        <f t="shared" si="14"/>
        <v>36.393519605541208</v>
      </c>
      <c r="G89" s="45">
        <f t="shared" si="11"/>
        <v>-36.543677396243794</v>
      </c>
    </row>
    <row r="90" spans="1:7" ht="112.5" x14ac:dyDescent="0.2">
      <c r="A90" s="14" t="s">
        <v>171</v>
      </c>
      <c r="B90" s="15" t="s">
        <v>172</v>
      </c>
      <c r="C90" s="36">
        <v>744.8</v>
      </c>
      <c r="D90" s="52">
        <v>1489.6</v>
      </c>
      <c r="E90" s="52">
        <v>0</v>
      </c>
      <c r="F90" s="44">
        <f t="shared" si="14"/>
        <v>0</v>
      </c>
      <c r="G90" s="45">
        <f t="shared" si="11"/>
        <v>-100</v>
      </c>
    </row>
    <row r="91" spans="1:7" ht="101.25" x14ac:dyDescent="0.2">
      <c r="A91" s="14" t="s">
        <v>173</v>
      </c>
      <c r="B91" s="15" t="s">
        <v>174</v>
      </c>
      <c r="C91" s="36">
        <v>3757.7</v>
      </c>
      <c r="D91" s="52">
        <v>8534.9</v>
      </c>
      <c r="E91" s="52">
        <v>1500</v>
      </c>
      <c r="F91" s="44">
        <f t="shared" si="14"/>
        <v>17.574898358504495</v>
      </c>
      <c r="G91" s="45">
        <f t="shared" si="11"/>
        <v>-60.081965031801367</v>
      </c>
    </row>
    <row r="92" spans="1:7" x14ac:dyDescent="0.2">
      <c r="A92" s="14" t="s">
        <v>175</v>
      </c>
      <c r="B92" s="15" t="s">
        <v>176</v>
      </c>
      <c r="C92" s="36">
        <v>254352.3</v>
      </c>
      <c r="D92" s="52">
        <v>452962.2</v>
      </c>
      <c r="E92" s="52">
        <v>308766</v>
      </c>
      <c r="F92" s="44">
        <f t="shared" si="14"/>
        <v>68.165952920574824</v>
      </c>
      <c r="G92" s="45">
        <f t="shared" si="11"/>
        <v>21.393044214658175</v>
      </c>
    </row>
    <row r="93" spans="1:7" ht="21" x14ac:dyDescent="0.2">
      <c r="A93" s="13" t="s">
        <v>177</v>
      </c>
      <c r="B93" s="33" t="s">
        <v>178</v>
      </c>
      <c r="C93" s="35">
        <f>C94</f>
        <v>228.5</v>
      </c>
      <c r="D93" s="53">
        <f>D94</f>
        <v>500.9</v>
      </c>
      <c r="E93" s="53">
        <f>E94</f>
        <v>248.8</v>
      </c>
      <c r="F93" s="47">
        <f t="shared" si="14"/>
        <v>49.670592932721107</v>
      </c>
      <c r="G93" s="48">
        <f t="shared" si="11"/>
        <v>8.8840262582056937</v>
      </c>
    </row>
    <row r="94" spans="1:7" ht="90" x14ac:dyDescent="0.2">
      <c r="A94" s="14" t="s">
        <v>179</v>
      </c>
      <c r="B94" s="15" t="s">
        <v>180</v>
      </c>
      <c r="C94" s="36">
        <v>228.5</v>
      </c>
      <c r="D94" s="52">
        <v>500.9</v>
      </c>
      <c r="E94" s="52">
        <v>248.8</v>
      </c>
      <c r="F94" s="44">
        <f>E94*100/D94</f>
        <v>49.670592932721107</v>
      </c>
      <c r="G94" s="45">
        <f t="shared" si="11"/>
        <v>8.8840262582056937</v>
      </c>
    </row>
    <row r="95" spans="1:7" ht="31.5" x14ac:dyDescent="0.2">
      <c r="A95" s="13" t="s">
        <v>181</v>
      </c>
      <c r="B95" s="33" t="s">
        <v>182</v>
      </c>
      <c r="C95" s="35">
        <f>C96</f>
        <v>2559.1999999999998</v>
      </c>
      <c r="D95" s="35">
        <f t="shared" ref="D95:E96" si="18">D96</f>
        <v>0</v>
      </c>
      <c r="E95" s="35">
        <f t="shared" si="18"/>
        <v>7897.2</v>
      </c>
      <c r="F95" s="44"/>
      <c r="G95" s="48">
        <f t="shared" si="11"/>
        <v>208.58080650203192</v>
      </c>
    </row>
    <row r="96" spans="1:7" ht="31.5" x14ac:dyDescent="0.2">
      <c r="A96" s="13" t="s">
        <v>183</v>
      </c>
      <c r="B96" s="33" t="s">
        <v>184</v>
      </c>
      <c r="C96" s="35">
        <f>C97</f>
        <v>2559.1999999999998</v>
      </c>
      <c r="D96" s="35">
        <f t="shared" si="18"/>
        <v>0</v>
      </c>
      <c r="E96" s="35">
        <f t="shared" si="18"/>
        <v>7897.2</v>
      </c>
      <c r="F96" s="44"/>
      <c r="G96" s="48">
        <f t="shared" si="11"/>
        <v>208.58080650203192</v>
      </c>
    </row>
    <row r="97" spans="1:7" ht="33.75" x14ac:dyDescent="0.2">
      <c r="A97" s="14" t="s">
        <v>185</v>
      </c>
      <c r="B97" s="15" t="s">
        <v>184</v>
      </c>
      <c r="C97" s="36">
        <v>2559.1999999999998</v>
      </c>
      <c r="D97" s="52"/>
      <c r="E97" s="52">
        <v>7897.2</v>
      </c>
      <c r="F97" s="44"/>
      <c r="G97" s="45">
        <f t="shared" si="11"/>
        <v>208.58080650203192</v>
      </c>
    </row>
    <row r="98" spans="1:7" ht="168" x14ac:dyDescent="0.2">
      <c r="A98" s="13" t="s">
        <v>186</v>
      </c>
      <c r="B98" s="33" t="s">
        <v>187</v>
      </c>
      <c r="C98" s="35">
        <f>C99</f>
        <v>210.4</v>
      </c>
      <c r="D98" s="54">
        <v>0</v>
      </c>
      <c r="E98" s="54">
        <v>87.8</v>
      </c>
      <c r="F98" s="44"/>
      <c r="G98" s="48">
        <f t="shared" si="11"/>
        <v>-58.269961977186313</v>
      </c>
    </row>
    <row r="99" spans="1:7" ht="126" x14ac:dyDescent="0.2">
      <c r="A99" s="13" t="s">
        <v>188</v>
      </c>
      <c r="B99" s="33" t="s">
        <v>189</v>
      </c>
      <c r="C99" s="35">
        <f>C100+C101</f>
        <v>210.4</v>
      </c>
      <c r="D99" s="54">
        <v>0</v>
      </c>
      <c r="E99" s="54">
        <v>19</v>
      </c>
      <c r="F99" s="44"/>
      <c r="G99" s="48">
        <f t="shared" si="11"/>
        <v>-90.969581749049425</v>
      </c>
    </row>
    <row r="100" spans="1:7" ht="90" x14ac:dyDescent="0.2">
      <c r="A100" s="14" t="s">
        <v>190</v>
      </c>
      <c r="B100" s="15" t="s">
        <v>191</v>
      </c>
      <c r="C100" s="36">
        <v>208.4</v>
      </c>
      <c r="D100" s="52">
        <v>0</v>
      </c>
      <c r="E100" s="52">
        <v>19</v>
      </c>
      <c r="F100" s="44"/>
      <c r="G100" s="45">
        <f t="shared" si="11"/>
        <v>-90.882917466410746</v>
      </c>
    </row>
    <row r="101" spans="1:7" ht="56.25" x14ac:dyDescent="0.2">
      <c r="A101" s="14" t="s">
        <v>192</v>
      </c>
      <c r="B101" s="15" t="s">
        <v>193</v>
      </c>
      <c r="C101" s="36">
        <v>2</v>
      </c>
      <c r="D101" s="52">
        <v>0</v>
      </c>
      <c r="E101" s="52">
        <v>68.8</v>
      </c>
      <c r="F101" s="44"/>
      <c r="G101" s="45">
        <f t="shared" si="11"/>
        <v>3340</v>
      </c>
    </row>
    <row r="102" spans="1:7" ht="84" x14ac:dyDescent="0.2">
      <c r="A102" s="13" t="s">
        <v>194</v>
      </c>
      <c r="B102" s="33" t="s">
        <v>195</v>
      </c>
      <c r="C102" s="35">
        <f>C103</f>
        <v>-58.2</v>
      </c>
      <c r="D102" s="53">
        <f>D103</f>
        <v>0</v>
      </c>
      <c r="E102" s="53">
        <f>E103</f>
        <v>-1839</v>
      </c>
      <c r="F102" s="44"/>
      <c r="G102" s="48">
        <f t="shared" si="11"/>
        <v>3059.7938144329896</v>
      </c>
    </row>
    <row r="103" spans="1:7" ht="73.5" x14ac:dyDescent="0.2">
      <c r="A103" s="13" t="s">
        <v>196</v>
      </c>
      <c r="B103" s="33" t="s">
        <v>197</v>
      </c>
      <c r="C103" s="35">
        <f>C105</f>
        <v>-58.2</v>
      </c>
      <c r="D103" s="54">
        <v>0</v>
      </c>
      <c r="E103" s="54">
        <v>-1839</v>
      </c>
      <c r="F103" s="44"/>
      <c r="G103" s="48">
        <f>E103*100/C103-100</f>
        <v>3059.7938144329896</v>
      </c>
    </row>
    <row r="104" spans="1:7" s="40" customFormat="1" ht="78.75" x14ac:dyDescent="0.2">
      <c r="A104" s="41" t="s">
        <v>205</v>
      </c>
      <c r="B104" s="42" t="s">
        <v>206</v>
      </c>
      <c r="C104" s="35"/>
      <c r="D104" s="52">
        <v>0</v>
      </c>
      <c r="E104" s="52">
        <v>-17.100000000000001</v>
      </c>
      <c r="F104" s="44"/>
      <c r="G104" s="45"/>
    </row>
    <row r="105" spans="1:7" ht="67.5" x14ac:dyDescent="0.2">
      <c r="A105" s="41" t="s">
        <v>207</v>
      </c>
      <c r="B105" s="15" t="s">
        <v>197</v>
      </c>
      <c r="C105" s="36">
        <v>-58.2</v>
      </c>
      <c r="D105" s="52">
        <v>0</v>
      </c>
      <c r="E105" s="52">
        <v>-1821.9</v>
      </c>
      <c r="F105" s="44"/>
      <c r="G105" s="45">
        <f>E105*100/C105-100</f>
        <v>3030.4123711340203</v>
      </c>
    </row>
    <row r="107" spans="1:7" ht="39" customHeight="1" x14ac:dyDescent="0.2">
      <c r="A107" s="78" t="s">
        <v>295</v>
      </c>
      <c r="B107" s="78"/>
      <c r="C107" s="78"/>
      <c r="D107" s="78"/>
      <c r="E107" s="78"/>
      <c r="F107" s="78"/>
      <c r="G107" s="78"/>
    </row>
    <row r="108" spans="1:7" ht="63" x14ac:dyDescent="0.2">
      <c r="A108" s="55" t="s">
        <v>208</v>
      </c>
      <c r="B108" s="55" t="s">
        <v>209</v>
      </c>
      <c r="C108" s="56" t="s">
        <v>297</v>
      </c>
      <c r="D108" s="57" t="s">
        <v>210</v>
      </c>
      <c r="E108" s="56" t="s">
        <v>298</v>
      </c>
      <c r="F108" s="56" t="s">
        <v>129</v>
      </c>
      <c r="G108" s="56" t="s">
        <v>296</v>
      </c>
    </row>
    <row r="109" spans="1:7" ht="21" x14ac:dyDescent="0.2">
      <c r="A109" s="13" t="s">
        <v>211</v>
      </c>
      <c r="B109" s="33" t="s">
        <v>212</v>
      </c>
      <c r="C109" s="35">
        <f>C110+C111+C113+C114+C115</f>
        <v>30391.5</v>
      </c>
      <c r="D109" s="58">
        <v>77805.3</v>
      </c>
      <c r="E109" s="58">
        <v>34520.199999999997</v>
      </c>
      <c r="F109" s="49">
        <f>E109*100/D109</f>
        <v>44.367414559162413</v>
      </c>
      <c r="G109" s="49">
        <f>E109*100/C109-100</f>
        <v>13.585048451047157</v>
      </c>
    </row>
    <row r="110" spans="1:7" ht="67.5" x14ac:dyDescent="0.2">
      <c r="A110" s="14" t="s">
        <v>213</v>
      </c>
      <c r="B110" s="15" t="s">
        <v>214</v>
      </c>
      <c r="C110" s="52">
        <v>30.2</v>
      </c>
      <c r="D110" s="43">
        <v>150</v>
      </c>
      <c r="E110" s="43">
        <v>28.6</v>
      </c>
      <c r="F110" s="50">
        <f t="shared" ref="F110:F148" si="19">E110*100/D110</f>
        <v>19.066666666666666</v>
      </c>
      <c r="G110" s="50">
        <f>E110*100/C110-100</f>
        <v>-5.2980132450331041</v>
      </c>
    </row>
    <row r="111" spans="1:7" ht="90" x14ac:dyDescent="0.2">
      <c r="A111" s="14" t="s">
        <v>215</v>
      </c>
      <c r="B111" s="15" t="s">
        <v>216</v>
      </c>
      <c r="C111" s="52">
        <v>20511</v>
      </c>
      <c r="D111" s="43">
        <v>46603.5</v>
      </c>
      <c r="E111" s="43">
        <v>23855.599999999999</v>
      </c>
      <c r="F111" s="50">
        <f t="shared" si="19"/>
        <v>51.188430053536749</v>
      </c>
      <c r="G111" s="50">
        <f t="shared" ref="G111:G148" si="20">E111*100/C111-100</f>
        <v>16.306372190531903</v>
      </c>
    </row>
    <row r="112" spans="1:7" x14ac:dyDescent="0.2">
      <c r="A112" s="14" t="s">
        <v>217</v>
      </c>
      <c r="B112" s="15" t="s">
        <v>218</v>
      </c>
      <c r="C112" s="46"/>
      <c r="D112" s="43">
        <v>213.4</v>
      </c>
      <c r="E112" s="43">
        <v>97</v>
      </c>
      <c r="F112" s="50">
        <f t="shared" si="19"/>
        <v>45.454545454545453</v>
      </c>
      <c r="G112" s="50"/>
    </row>
    <row r="113" spans="1:7" ht="60.75" customHeight="1" x14ac:dyDescent="0.2">
      <c r="A113" s="14" t="s">
        <v>219</v>
      </c>
      <c r="B113" s="15" t="s">
        <v>220</v>
      </c>
      <c r="C113" s="52">
        <v>4543.7</v>
      </c>
      <c r="D113" s="43">
        <v>10936.8</v>
      </c>
      <c r="E113" s="43">
        <v>5145.8999999999996</v>
      </c>
      <c r="F113" s="50">
        <f t="shared" si="19"/>
        <v>47.051239850779019</v>
      </c>
      <c r="G113" s="50">
        <f t="shared" si="20"/>
        <v>13.253515857120846</v>
      </c>
    </row>
    <row r="114" spans="1:7" x14ac:dyDescent="0.2">
      <c r="A114" s="14" t="s">
        <v>221</v>
      </c>
      <c r="B114" s="15" t="s">
        <v>222</v>
      </c>
      <c r="C114" s="52">
        <v>0</v>
      </c>
      <c r="D114" s="43">
        <v>450</v>
      </c>
      <c r="E114" s="43">
        <v>0</v>
      </c>
      <c r="F114" s="50">
        <f t="shared" si="19"/>
        <v>0</v>
      </c>
      <c r="G114" s="50"/>
    </row>
    <row r="115" spans="1:7" ht="22.5" x14ac:dyDescent="0.2">
      <c r="A115" s="14" t="s">
        <v>223</v>
      </c>
      <c r="B115" s="15" t="s">
        <v>224</v>
      </c>
      <c r="C115" s="52">
        <v>5306.6</v>
      </c>
      <c r="D115" s="43">
        <v>19451.5</v>
      </c>
      <c r="E115" s="43">
        <v>5393.1</v>
      </c>
      <c r="F115" s="50">
        <f t="shared" si="19"/>
        <v>27.725882322700048</v>
      </c>
      <c r="G115" s="50">
        <f t="shared" si="20"/>
        <v>1.6300456035879733</v>
      </c>
    </row>
    <row r="116" spans="1:7" ht="21" x14ac:dyDescent="0.2">
      <c r="A116" s="13" t="s">
        <v>225</v>
      </c>
      <c r="B116" s="33" t="s">
        <v>226</v>
      </c>
      <c r="C116" s="35">
        <f>C117</f>
        <v>1112.2</v>
      </c>
      <c r="D116" s="58">
        <v>2377.4</v>
      </c>
      <c r="E116" s="58">
        <v>1188.7</v>
      </c>
      <c r="F116" s="49">
        <f t="shared" si="19"/>
        <v>50</v>
      </c>
      <c r="G116" s="49">
        <f t="shared" si="20"/>
        <v>6.8782593058802348</v>
      </c>
    </row>
    <row r="117" spans="1:7" ht="22.5" x14ac:dyDescent="0.2">
      <c r="A117" s="14" t="s">
        <v>227</v>
      </c>
      <c r="B117" s="15" t="s">
        <v>228</v>
      </c>
      <c r="C117" s="52">
        <v>1112.2</v>
      </c>
      <c r="D117" s="43">
        <v>2377.4</v>
      </c>
      <c r="E117" s="43">
        <v>1188.7</v>
      </c>
      <c r="F117" s="50">
        <f t="shared" si="19"/>
        <v>50</v>
      </c>
      <c r="G117" s="50">
        <f t="shared" si="20"/>
        <v>6.8782593058802348</v>
      </c>
    </row>
    <row r="118" spans="1:7" ht="42" x14ac:dyDescent="0.2">
      <c r="A118" s="13" t="s">
        <v>229</v>
      </c>
      <c r="B118" s="33" t="s">
        <v>230</v>
      </c>
      <c r="C118" s="35">
        <f>C119</f>
        <v>21</v>
      </c>
      <c r="D118" s="58">
        <v>100</v>
      </c>
      <c r="E118" s="58">
        <v>0</v>
      </c>
      <c r="F118" s="50">
        <f t="shared" si="19"/>
        <v>0</v>
      </c>
      <c r="G118" s="50">
        <f t="shared" si="20"/>
        <v>-100</v>
      </c>
    </row>
    <row r="119" spans="1:7" ht="56.25" x14ac:dyDescent="0.2">
      <c r="A119" s="14" t="s">
        <v>231</v>
      </c>
      <c r="B119" s="15" t="s">
        <v>232</v>
      </c>
      <c r="C119" s="52">
        <v>21</v>
      </c>
      <c r="D119" s="43">
        <v>100</v>
      </c>
      <c r="E119" s="43">
        <v>0</v>
      </c>
      <c r="F119" s="50">
        <f t="shared" si="19"/>
        <v>0</v>
      </c>
      <c r="G119" s="50">
        <f>E119*100/C119-100</f>
        <v>-100</v>
      </c>
    </row>
    <row r="120" spans="1:7" ht="21" x14ac:dyDescent="0.2">
      <c r="A120" s="13" t="s">
        <v>233</v>
      </c>
      <c r="B120" s="33" t="s">
        <v>234</v>
      </c>
      <c r="C120" s="35">
        <f>C121+C122+C123</f>
        <v>18780.2</v>
      </c>
      <c r="D120" s="58">
        <v>54955.1</v>
      </c>
      <c r="E120" s="58">
        <v>20647</v>
      </c>
      <c r="F120" s="49">
        <f t="shared" si="19"/>
        <v>37.570671329867473</v>
      </c>
      <c r="G120" s="49">
        <f t="shared" si="20"/>
        <v>9.9402562273032231</v>
      </c>
    </row>
    <row r="121" spans="1:7" ht="22.5" x14ac:dyDescent="0.2">
      <c r="A121" s="14" t="s">
        <v>235</v>
      </c>
      <c r="B121" s="15" t="s">
        <v>236</v>
      </c>
      <c r="C121" s="36"/>
      <c r="D121" s="43">
        <v>72</v>
      </c>
      <c r="E121" s="43">
        <v>0</v>
      </c>
      <c r="F121" s="50">
        <f t="shared" si="19"/>
        <v>0</v>
      </c>
      <c r="G121" s="50"/>
    </row>
    <row r="122" spans="1:7" ht="22.5" x14ac:dyDescent="0.2">
      <c r="A122" s="14" t="s">
        <v>237</v>
      </c>
      <c r="B122" s="15" t="s">
        <v>238</v>
      </c>
      <c r="C122" s="52">
        <v>13572.2</v>
      </c>
      <c r="D122" s="43">
        <v>37190.1</v>
      </c>
      <c r="E122" s="43">
        <v>14908</v>
      </c>
      <c r="F122" s="50">
        <f t="shared" si="19"/>
        <v>40.085936848785025</v>
      </c>
      <c r="G122" s="50">
        <f t="shared" si="20"/>
        <v>9.8421773920219238</v>
      </c>
    </row>
    <row r="123" spans="1:7" ht="22.5" x14ac:dyDescent="0.2">
      <c r="A123" s="14" t="s">
        <v>239</v>
      </c>
      <c r="B123" s="15" t="s">
        <v>240</v>
      </c>
      <c r="C123" s="52">
        <v>5208</v>
      </c>
      <c r="D123" s="43">
        <v>17693</v>
      </c>
      <c r="E123" s="43">
        <v>5739</v>
      </c>
      <c r="F123" s="50">
        <f t="shared" si="19"/>
        <v>32.436556830384895</v>
      </c>
      <c r="G123" s="50">
        <f t="shared" si="20"/>
        <v>10.195852534562206</v>
      </c>
    </row>
    <row r="124" spans="1:7" ht="31.5" x14ac:dyDescent="0.2">
      <c r="A124" s="13" t="s">
        <v>241</v>
      </c>
      <c r="B124" s="33" t="s">
        <v>242</v>
      </c>
      <c r="C124" s="54">
        <v>23094.1</v>
      </c>
      <c r="D124" s="58">
        <v>133103.4</v>
      </c>
      <c r="E124" s="58">
        <v>5646.2</v>
      </c>
      <c r="F124" s="49">
        <f t="shared" si="19"/>
        <v>4.2419652691065748</v>
      </c>
      <c r="G124" s="49">
        <f t="shared" si="20"/>
        <v>-75.551331292408008</v>
      </c>
    </row>
    <row r="125" spans="1:7" x14ac:dyDescent="0.2">
      <c r="A125" s="14" t="s">
        <v>243</v>
      </c>
      <c r="B125" s="15" t="s">
        <v>244</v>
      </c>
      <c r="C125" s="52">
        <v>17104.7</v>
      </c>
      <c r="D125" s="43">
        <v>111484.5</v>
      </c>
      <c r="E125" s="43">
        <v>738.7</v>
      </c>
      <c r="F125" s="50">
        <f t="shared" si="19"/>
        <v>0.66260332153797163</v>
      </c>
      <c r="G125" s="50">
        <f t="shared" si="20"/>
        <v>-95.681303969084524</v>
      </c>
    </row>
    <row r="126" spans="1:7" x14ac:dyDescent="0.2">
      <c r="A126" s="14" t="s">
        <v>245</v>
      </c>
      <c r="B126" s="15" t="s">
        <v>246</v>
      </c>
      <c r="C126" s="52">
        <v>5924.4</v>
      </c>
      <c r="D126" s="43">
        <v>20261.400000000001</v>
      </c>
      <c r="E126" s="43">
        <v>4776.3</v>
      </c>
      <c r="F126" s="50">
        <f>E126*100/D126</f>
        <v>23.573395717966179</v>
      </c>
      <c r="G126" s="50">
        <f t="shared" si="20"/>
        <v>-19.379177638241842</v>
      </c>
    </row>
    <row r="127" spans="1:7" x14ac:dyDescent="0.2">
      <c r="A127" s="14" t="s">
        <v>247</v>
      </c>
      <c r="B127" s="15" t="s">
        <v>248</v>
      </c>
      <c r="C127" s="52">
        <v>65</v>
      </c>
      <c r="D127" s="43">
        <v>1357.5</v>
      </c>
      <c r="E127" s="43">
        <v>131.19999999999999</v>
      </c>
      <c r="F127" s="50">
        <f t="shared" si="19"/>
        <v>9.6648250460405141</v>
      </c>
      <c r="G127" s="50">
        <f t="shared" si="20"/>
        <v>101.84615384615381</v>
      </c>
    </row>
    <row r="128" spans="1:7" x14ac:dyDescent="0.2">
      <c r="A128" s="13" t="s">
        <v>249</v>
      </c>
      <c r="B128" s="33" t="s">
        <v>250</v>
      </c>
      <c r="C128" s="54">
        <v>349015.5</v>
      </c>
      <c r="D128" s="58">
        <v>799493.8</v>
      </c>
      <c r="E128" s="58">
        <v>403094.9</v>
      </c>
      <c r="F128" s="49">
        <f t="shared" si="19"/>
        <v>50.418764973537002</v>
      </c>
      <c r="G128" s="49">
        <f t="shared" si="20"/>
        <v>15.494841919628215</v>
      </c>
    </row>
    <row r="129" spans="1:7" x14ac:dyDescent="0.2">
      <c r="A129" s="14" t="s">
        <v>251</v>
      </c>
      <c r="B129" s="15" t="s">
        <v>252</v>
      </c>
      <c r="C129" s="52">
        <v>94576.4</v>
      </c>
      <c r="D129" s="43">
        <v>201314.9</v>
      </c>
      <c r="E129" s="43">
        <v>112442.1</v>
      </c>
      <c r="F129" s="50">
        <f t="shared" si="19"/>
        <v>55.853838935915824</v>
      </c>
      <c r="G129" s="50">
        <f t="shared" si="20"/>
        <v>18.89023054377202</v>
      </c>
    </row>
    <row r="130" spans="1:7" x14ac:dyDescent="0.2">
      <c r="A130" s="14" t="s">
        <v>253</v>
      </c>
      <c r="B130" s="15" t="s">
        <v>254</v>
      </c>
      <c r="C130" s="52">
        <v>210074.1</v>
      </c>
      <c r="D130" s="43">
        <v>508691.4</v>
      </c>
      <c r="E130" s="43">
        <v>243338.4</v>
      </c>
      <c r="F130" s="50">
        <f t="shared" si="19"/>
        <v>47.836153707336116</v>
      </c>
      <c r="G130" s="50">
        <f t="shared" si="20"/>
        <v>15.834555521123264</v>
      </c>
    </row>
    <row r="131" spans="1:7" ht="22.5" x14ac:dyDescent="0.2">
      <c r="A131" s="14" t="s">
        <v>255</v>
      </c>
      <c r="B131" s="15" t="s">
        <v>256</v>
      </c>
      <c r="C131" s="52">
        <v>28547.3</v>
      </c>
      <c r="D131" s="43">
        <v>57314.7</v>
      </c>
      <c r="E131" s="43">
        <v>32650.2</v>
      </c>
      <c r="F131" s="50">
        <f t="shared" si="19"/>
        <v>56.966537380462604</v>
      </c>
      <c r="G131" s="50">
        <f t="shared" si="20"/>
        <v>14.372287396706525</v>
      </c>
    </row>
    <row r="132" spans="1:7" x14ac:dyDescent="0.2">
      <c r="A132" s="14" t="s">
        <v>257</v>
      </c>
      <c r="B132" s="15" t="s">
        <v>258</v>
      </c>
      <c r="C132" s="52">
        <v>1427.9</v>
      </c>
      <c r="D132" s="43">
        <v>1934.3</v>
      </c>
      <c r="E132" s="43">
        <v>654.70000000000005</v>
      </c>
      <c r="F132" s="50">
        <f t="shared" si="19"/>
        <v>33.846869668613977</v>
      </c>
      <c r="G132" s="50">
        <f t="shared" si="20"/>
        <v>-54.149450241613557</v>
      </c>
    </row>
    <row r="133" spans="1:7" ht="22.5" x14ac:dyDescent="0.2">
      <c r="A133" s="14" t="s">
        <v>259</v>
      </c>
      <c r="B133" s="15" t="s">
        <v>260</v>
      </c>
      <c r="C133" s="52">
        <v>14389.8</v>
      </c>
      <c r="D133" s="43">
        <v>30238.6</v>
      </c>
      <c r="E133" s="43">
        <v>14009.6</v>
      </c>
      <c r="F133" s="50">
        <f t="shared" si="19"/>
        <v>46.330187244118449</v>
      </c>
      <c r="G133" s="50">
        <f t="shared" si="20"/>
        <v>-2.6421493001987528</v>
      </c>
    </row>
    <row r="134" spans="1:7" ht="21" x14ac:dyDescent="0.2">
      <c r="A134" s="13" t="s">
        <v>261</v>
      </c>
      <c r="B134" s="33" t="s">
        <v>262</v>
      </c>
      <c r="C134" s="54">
        <v>41896.5</v>
      </c>
      <c r="D134" s="58">
        <v>108715.2</v>
      </c>
      <c r="E134" s="58">
        <v>60074.1</v>
      </c>
      <c r="F134" s="49">
        <f t="shared" si="19"/>
        <v>55.258234359132857</v>
      </c>
      <c r="G134" s="49">
        <f t="shared" si="20"/>
        <v>43.386917761626876</v>
      </c>
    </row>
    <row r="135" spans="1:7" x14ac:dyDescent="0.2">
      <c r="A135" s="14" t="s">
        <v>263</v>
      </c>
      <c r="B135" s="15" t="s">
        <v>264</v>
      </c>
      <c r="C135" s="52">
        <v>39151.1</v>
      </c>
      <c r="D135" s="43">
        <v>96983.6</v>
      </c>
      <c r="E135" s="43">
        <v>54314.5</v>
      </c>
      <c r="F135" s="50">
        <f t="shared" si="19"/>
        <v>56.003798580378536</v>
      </c>
      <c r="G135" s="50">
        <f t="shared" si="20"/>
        <v>38.730457126364257</v>
      </c>
    </row>
    <row r="136" spans="1:7" ht="22.5" x14ac:dyDescent="0.2">
      <c r="A136" s="14" t="s">
        <v>265</v>
      </c>
      <c r="B136" s="15" t="s">
        <v>266</v>
      </c>
      <c r="C136" s="52">
        <v>2745.3</v>
      </c>
      <c r="D136" s="43">
        <v>11731.6</v>
      </c>
      <c r="E136" s="43">
        <v>5759.6</v>
      </c>
      <c r="F136" s="50">
        <f t="shared" si="19"/>
        <v>49.094752633911824</v>
      </c>
      <c r="G136" s="50">
        <f t="shared" si="20"/>
        <v>109.79856481987395</v>
      </c>
    </row>
    <row r="137" spans="1:7" ht="21" x14ac:dyDescent="0.2">
      <c r="A137" s="13" t="s">
        <v>267</v>
      </c>
      <c r="B137" s="33" t="s">
        <v>268</v>
      </c>
      <c r="C137" s="54">
        <f>C138+C139+C140</f>
        <v>21043.800000000003</v>
      </c>
      <c r="D137" s="58">
        <v>40165.1</v>
      </c>
      <c r="E137" s="58">
        <v>12390.4</v>
      </c>
      <c r="F137" s="49">
        <f t="shared" si="19"/>
        <v>30.848672105882969</v>
      </c>
      <c r="G137" s="49">
        <f t="shared" si="20"/>
        <v>-41.120900217641307</v>
      </c>
    </row>
    <row r="138" spans="1:7" x14ac:dyDescent="0.2">
      <c r="A138" s="14" t="s">
        <v>269</v>
      </c>
      <c r="B138" s="15" t="s">
        <v>270</v>
      </c>
      <c r="C138" s="52">
        <v>3292.9</v>
      </c>
      <c r="D138" s="43">
        <v>6668</v>
      </c>
      <c r="E138" s="43">
        <v>3329.5</v>
      </c>
      <c r="F138" s="50">
        <f t="shared" si="19"/>
        <v>49.93251349730054</v>
      </c>
      <c r="G138" s="50">
        <f t="shared" si="20"/>
        <v>1.1114822800570892</v>
      </c>
    </row>
    <row r="139" spans="1:7" ht="22.5" x14ac:dyDescent="0.2">
      <c r="A139" s="14" t="s">
        <v>271</v>
      </c>
      <c r="B139" s="15" t="s">
        <v>272</v>
      </c>
      <c r="C139" s="52">
        <v>6845.7</v>
      </c>
      <c r="D139" s="43">
        <v>16616.599999999999</v>
      </c>
      <c r="E139" s="43">
        <v>5080.8999999999996</v>
      </c>
      <c r="F139" s="50">
        <f t="shared" si="19"/>
        <v>30.577254071229973</v>
      </c>
      <c r="G139" s="50">
        <f t="shared" si="20"/>
        <v>-25.779686518544494</v>
      </c>
    </row>
    <row r="140" spans="1:7" x14ac:dyDescent="0.2">
      <c r="A140" s="14" t="s">
        <v>273</v>
      </c>
      <c r="B140" s="15" t="s">
        <v>274</v>
      </c>
      <c r="C140" s="52">
        <v>10905.2</v>
      </c>
      <c r="D140" s="43">
        <v>16880.5</v>
      </c>
      <c r="E140" s="43">
        <v>3980</v>
      </c>
      <c r="F140" s="50">
        <f t="shared" si="19"/>
        <v>23.577500666449453</v>
      </c>
      <c r="G140" s="50">
        <f t="shared" si="20"/>
        <v>-63.503649635036496</v>
      </c>
    </row>
    <row r="141" spans="1:7" ht="21" x14ac:dyDescent="0.2">
      <c r="A141" s="13" t="s">
        <v>275</v>
      </c>
      <c r="B141" s="33" t="s">
        <v>276</v>
      </c>
      <c r="C141" s="54">
        <v>1129.9000000000001</v>
      </c>
      <c r="D141" s="58">
        <v>2326.6999999999998</v>
      </c>
      <c r="E141" s="58">
        <v>1959.8</v>
      </c>
      <c r="F141" s="49">
        <f t="shared" si="19"/>
        <v>84.230884944341781</v>
      </c>
      <c r="G141" s="49">
        <f t="shared" si="20"/>
        <v>73.448977785644729</v>
      </c>
    </row>
    <row r="142" spans="1:7" x14ac:dyDescent="0.2">
      <c r="A142" s="14" t="s">
        <v>277</v>
      </c>
      <c r="B142" s="15" t="s">
        <v>278</v>
      </c>
      <c r="C142" s="52">
        <v>1129.9000000000001</v>
      </c>
      <c r="D142" s="43">
        <v>2326.6999999999998</v>
      </c>
      <c r="E142" s="43">
        <v>1959.8</v>
      </c>
      <c r="F142" s="50">
        <f t="shared" si="19"/>
        <v>84.230884944341781</v>
      </c>
      <c r="G142" s="50">
        <f t="shared" si="20"/>
        <v>73.448977785644729</v>
      </c>
    </row>
    <row r="143" spans="1:7" ht="42" x14ac:dyDescent="0.2">
      <c r="A143" s="13" t="s">
        <v>279</v>
      </c>
      <c r="B143" s="33" t="s">
        <v>280</v>
      </c>
      <c r="C143" s="54">
        <v>27.9</v>
      </c>
      <c r="D143" s="58">
        <v>580</v>
      </c>
      <c r="E143" s="58">
        <v>101.6</v>
      </c>
      <c r="F143" s="49">
        <f t="shared" si="19"/>
        <v>17.517241379310345</v>
      </c>
      <c r="G143" s="49">
        <f t="shared" si="20"/>
        <v>264.15770609318997</v>
      </c>
    </row>
    <row r="144" spans="1:7" ht="38.25" customHeight="1" x14ac:dyDescent="0.2">
      <c r="A144" s="14" t="s">
        <v>281</v>
      </c>
      <c r="B144" s="15" t="s">
        <v>282</v>
      </c>
      <c r="C144" s="52">
        <v>27.9</v>
      </c>
      <c r="D144" s="43">
        <v>580</v>
      </c>
      <c r="E144" s="43">
        <v>101.6</v>
      </c>
      <c r="F144" s="50">
        <f t="shared" si="19"/>
        <v>17.517241379310345</v>
      </c>
      <c r="G144" s="50">
        <f t="shared" si="20"/>
        <v>264.15770609318997</v>
      </c>
    </row>
    <row r="145" spans="1:7" ht="84" x14ac:dyDescent="0.2">
      <c r="A145" s="13" t="s">
        <v>283</v>
      </c>
      <c r="B145" s="33" t="s">
        <v>284</v>
      </c>
      <c r="C145" s="54">
        <v>19926</v>
      </c>
      <c r="D145" s="58">
        <v>39103.5</v>
      </c>
      <c r="E145" s="58">
        <v>20056.2</v>
      </c>
      <c r="F145" s="49">
        <f t="shared" si="19"/>
        <v>51.290037976140241</v>
      </c>
      <c r="G145" s="49">
        <f t="shared" si="20"/>
        <v>0.6534176452875613</v>
      </c>
    </row>
    <row r="146" spans="1:7" ht="56.25" x14ac:dyDescent="0.2">
      <c r="A146" s="14" t="s">
        <v>285</v>
      </c>
      <c r="B146" s="15" t="s">
        <v>286</v>
      </c>
      <c r="C146" s="52">
        <v>9276.9</v>
      </c>
      <c r="D146" s="43">
        <v>12184.8</v>
      </c>
      <c r="E146" s="43">
        <v>6092.4</v>
      </c>
      <c r="F146" s="50">
        <f t="shared" si="19"/>
        <v>50</v>
      </c>
      <c r="G146" s="50">
        <f t="shared" si="20"/>
        <v>-34.327199818905015</v>
      </c>
    </row>
    <row r="147" spans="1:7" x14ac:dyDescent="0.2">
      <c r="A147" s="14" t="s">
        <v>287</v>
      </c>
      <c r="B147" s="15" t="s">
        <v>288</v>
      </c>
      <c r="C147" s="52">
        <v>10649.1</v>
      </c>
      <c r="D147" s="43">
        <v>26918.7</v>
      </c>
      <c r="E147" s="43">
        <v>13963.8</v>
      </c>
      <c r="F147" s="50">
        <f t="shared" si="19"/>
        <v>51.873976083540434</v>
      </c>
      <c r="G147" s="50">
        <f t="shared" si="20"/>
        <v>31.126574076682545</v>
      </c>
    </row>
    <row r="148" spans="1:7" x14ac:dyDescent="0.2">
      <c r="A148" s="59" t="s">
        <v>2</v>
      </c>
      <c r="B148" s="60"/>
      <c r="C148" s="61">
        <f>C145+C143+C141+C137+C134+C128+C124+C120+C118+C116+C109</f>
        <v>506438.6</v>
      </c>
      <c r="D148" s="62">
        <v>1258725.5</v>
      </c>
      <c r="E148" s="62">
        <v>559679</v>
      </c>
      <c r="F148" s="49">
        <f t="shared" si="19"/>
        <v>44.463943886097482</v>
      </c>
      <c r="G148" s="49">
        <f t="shared" si="20"/>
        <v>10.512705785064568</v>
      </c>
    </row>
    <row r="150" spans="1:7" x14ac:dyDescent="0.2">
      <c r="A150" s="72" t="s">
        <v>290</v>
      </c>
      <c r="B150" s="73"/>
      <c r="C150" s="73"/>
      <c r="D150" s="73"/>
      <c r="E150" s="73"/>
      <c r="F150" s="73"/>
      <c r="G150" s="74"/>
    </row>
    <row r="151" spans="1:7" ht="33.75" x14ac:dyDescent="0.2">
      <c r="A151" s="63">
        <v>1020000</v>
      </c>
      <c r="B151" s="64" t="s">
        <v>291</v>
      </c>
      <c r="C151" s="65"/>
      <c r="D151" s="66">
        <v>10000</v>
      </c>
      <c r="E151" s="65"/>
      <c r="F151" s="68">
        <f>E151/D151*100</f>
        <v>0</v>
      </c>
      <c r="G151" s="21"/>
    </row>
    <row r="152" spans="1:7" ht="33.75" x14ac:dyDescent="0.2">
      <c r="A152" s="63">
        <v>1030000</v>
      </c>
      <c r="B152" s="67" t="s">
        <v>292</v>
      </c>
      <c r="C152" s="70">
        <v>5000</v>
      </c>
      <c r="D152" s="66">
        <v>-2064</v>
      </c>
      <c r="E152" s="66">
        <v>-1032</v>
      </c>
      <c r="F152" s="68">
        <f>E152/D152*100</f>
        <v>50</v>
      </c>
      <c r="G152" s="21">
        <f t="shared" ref="G152:G153" si="21">E152*100/C152-100</f>
        <v>-120.64</v>
      </c>
    </row>
    <row r="153" spans="1:7" ht="33.75" x14ac:dyDescent="0.2">
      <c r="A153" s="63">
        <v>1050000</v>
      </c>
      <c r="B153" s="67" t="s">
        <v>293</v>
      </c>
      <c r="C153" s="70">
        <v>10217</v>
      </c>
      <c r="D153" s="80">
        <v>21114.799999999999</v>
      </c>
      <c r="E153" s="80">
        <v>7090</v>
      </c>
      <c r="F153" s="68">
        <f t="shared" ref="F153" si="22">E153/D153*100</f>
        <v>33.578343152670165</v>
      </c>
      <c r="G153" s="21">
        <f t="shared" si="21"/>
        <v>-30.605852990114514</v>
      </c>
    </row>
    <row r="154" spans="1:7" x14ac:dyDescent="0.2">
      <c r="A154" s="75" t="s">
        <v>294</v>
      </c>
      <c r="B154" s="75"/>
      <c r="C154" s="71">
        <f>C148-C5</f>
        <v>15217</v>
      </c>
      <c r="D154" s="81">
        <f t="shared" ref="D154:E154" si="23">D148-D5</f>
        <v>349995.89999999991</v>
      </c>
      <c r="E154" s="81">
        <f t="shared" si="23"/>
        <v>6058</v>
      </c>
      <c r="F154" s="69">
        <f t="shared" ref="F154:G154" si="24">F148-F105</f>
        <v>44.463943886097482</v>
      </c>
      <c r="G154" s="69">
        <f t="shared" si="24"/>
        <v>-3019.8996653489558</v>
      </c>
    </row>
  </sheetData>
  <mergeCells count="5">
    <mergeCell ref="A150:G150"/>
    <mergeCell ref="A154:B154"/>
    <mergeCell ref="A1:G1"/>
    <mergeCell ref="A107:G107"/>
    <mergeCell ref="A2:G2"/>
  </mergeCell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PUSER27_1</dc:creator>
  <dc:description>POI HSSF rep:2.41.2.102</dc:description>
  <cp:lastModifiedBy>PUSER00_7</cp:lastModifiedBy>
  <cp:lastPrinted>2018-08-08T10:22:28Z</cp:lastPrinted>
  <dcterms:created xsi:type="dcterms:W3CDTF">2017-04-18T07:48:08Z</dcterms:created>
  <dcterms:modified xsi:type="dcterms:W3CDTF">2018-08-08T10:22:56Z</dcterms:modified>
</cp:coreProperties>
</file>