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4940" windowHeight="9090"/>
  </bookViews>
  <sheets>
    <sheet name="ДЧБ" sheetId="1" r:id="rId1"/>
  </sheets>
  <definedNames>
    <definedName name="LAST_CELL" localSheetId="0">ДЧБ!$J$85</definedName>
  </definedNames>
  <calcPr calcId="124519"/>
</workbook>
</file>

<file path=xl/calcChain.xml><?xml version="1.0" encoding="utf-8"?>
<calcChain xmlns="http://schemas.openxmlformats.org/spreadsheetml/2006/main">
  <c r="D82" i="1"/>
  <c r="F80"/>
  <c r="G79"/>
  <c r="G78"/>
  <c r="G77"/>
  <c r="E76"/>
  <c r="D76"/>
  <c r="C76"/>
  <c r="G75"/>
  <c r="G74"/>
  <c r="F74"/>
  <c r="G73"/>
  <c r="F73"/>
  <c r="G72"/>
  <c r="G71"/>
  <c r="F71"/>
  <c r="G68"/>
  <c r="F68"/>
  <c r="G66"/>
  <c r="F66"/>
  <c r="G65"/>
  <c r="F65"/>
  <c r="G64"/>
  <c r="F64"/>
  <c r="F62"/>
  <c r="F60"/>
  <c r="G60" s="1"/>
  <c r="G59"/>
  <c r="G58"/>
  <c r="F58"/>
  <c r="G57"/>
  <c r="F57"/>
  <c r="E56"/>
  <c r="D56"/>
  <c r="C56"/>
  <c r="G56" s="1"/>
  <c r="G55"/>
  <c r="F55"/>
  <c r="G53"/>
  <c r="F53"/>
  <c r="F51"/>
  <c r="E50"/>
  <c r="D50"/>
  <c r="C50"/>
  <c r="G49"/>
  <c r="F49"/>
  <c r="G48"/>
  <c r="G47"/>
  <c r="E46"/>
  <c r="D46"/>
  <c r="F46" s="1"/>
  <c r="C46"/>
  <c r="G46" s="1"/>
  <c r="G44"/>
  <c r="G43"/>
  <c r="F43"/>
  <c r="G42"/>
  <c r="F42"/>
  <c r="E41"/>
  <c r="D41"/>
  <c r="C41"/>
  <c r="G40"/>
  <c r="F40"/>
  <c r="G39"/>
  <c r="F39"/>
  <c r="F37"/>
  <c r="G36"/>
  <c r="G35"/>
  <c r="F35"/>
  <c r="G34"/>
  <c r="F34"/>
  <c r="G33"/>
  <c r="G32"/>
  <c r="F32"/>
  <c r="E31"/>
  <c r="D31"/>
  <c r="F31" s="1"/>
  <c r="C31"/>
  <c r="G31" s="1"/>
  <c r="G30"/>
  <c r="F30"/>
  <c r="G29"/>
  <c r="F29"/>
  <c r="E28"/>
  <c r="F28" s="1"/>
  <c r="D28"/>
  <c r="C28"/>
  <c r="G28" s="1"/>
  <c r="G27"/>
  <c r="F27"/>
  <c r="G26"/>
  <c r="F26"/>
  <c r="G25"/>
  <c r="F25"/>
  <c r="E24"/>
  <c r="D24"/>
  <c r="C24"/>
  <c r="G23"/>
  <c r="F23"/>
  <c r="G22"/>
  <c r="F22"/>
  <c r="G21"/>
  <c r="G20"/>
  <c r="F20"/>
  <c r="G19"/>
  <c r="F19"/>
  <c r="G18"/>
  <c r="F18"/>
  <c r="F17" s="1"/>
  <c r="E17"/>
  <c r="D17"/>
  <c r="C17"/>
  <c r="G16"/>
  <c r="G15"/>
  <c r="F15"/>
  <c r="G14"/>
  <c r="F14"/>
  <c r="G13"/>
  <c r="F13"/>
  <c r="E12"/>
  <c r="D12"/>
  <c r="C12"/>
  <c r="G10"/>
  <c r="F10"/>
  <c r="G9"/>
  <c r="F9"/>
  <c r="G8"/>
  <c r="F8"/>
  <c r="E7"/>
  <c r="D7"/>
  <c r="C7"/>
  <c r="D6" l="1"/>
  <c r="F24"/>
  <c r="F50"/>
  <c r="G76"/>
  <c r="G12"/>
  <c r="G24"/>
  <c r="G41"/>
  <c r="F56"/>
  <c r="C6"/>
  <c r="F12"/>
  <c r="F7"/>
  <c r="G17"/>
  <c r="F76"/>
  <c r="G7"/>
  <c r="F41"/>
  <c r="G50"/>
  <c r="E6"/>
  <c r="D106"/>
  <c r="E106"/>
  <c r="C106"/>
  <c r="E101"/>
  <c r="D101"/>
  <c r="E91"/>
  <c r="D91"/>
  <c r="C86"/>
  <c r="D86"/>
  <c r="G6" l="1"/>
  <c r="F6"/>
  <c r="D123"/>
  <c r="E123"/>
  <c r="C123"/>
  <c r="D113"/>
  <c r="C126"/>
  <c r="C113"/>
  <c r="C150" l="1"/>
  <c r="C104"/>
  <c r="C101"/>
  <c r="C91"/>
  <c r="C82" s="1"/>
  <c r="C83"/>
  <c r="G114" l="1"/>
  <c r="G115"/>
  <c r="G118"/>
  <c r="G120"/>
  <c r="G121"/>
  <c r="G122"/>
  <c r="G124"/>
  <c r="G125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F114"/>
  <c r="F115"/>
  <c r="F116"/>
  <c r="F118"/>
  <c r="F119"/>
  <c r="F120"/>
  <c r="F121"/>
  <c r="F122"/>
  <c r="F124"/>
  <c r="F125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E126"/>
  <c r="G126" s="1"/>
  <c r="G116" l="1"/>
  <c r="D126"/>
  <c r="F126" s="1"/>
  <c r="G123"/>
  <c r="E113"/>
  <c r="G113" l="1"/>
  <c r="F113"/>
  <c r="E150"/>
  <c r="F123"/>
  <c r="D150"/>
  <c r="G84"/>
  <c r="G85"/>
  <c r="G90"/>
  <c r="G93"/>
  <c r="G100"/>
  <c r="G105"/>
  <c r="G107"/>
  <c r="F84"/>
  <c r="F90"/>
  <c r="F92"/>
  <c r="F93"/>
  <c r="F95"/>
  <c r="F99"/>
  <c r="F100"/>
  <c r="F103"/>
  <c r="E104"/>
  <c r="G104" s="1"/>
  <c r="G106"/>
  <c r="E86"/>
  <c r="E82" s="1"/>
  <c r="E83"/>
  <c r="G83" s="1"/>
  <c r="D83"/>
  <c r="G99"/>
  <c r="G92"/>
  <c r="F150" l="1"/>
  <c r="G150"/>
  <c r="G86"/>
  <c r="C81"/>
  <c r="C108" s="1"/>
  <c r="F86"/>
  <c r="F101"/>
  <c r="G95"/>
  <c r="D81"/>
  <c r="D108" s="1"/>
  <c r="F91"/>
  <c r="F83"/>
  <c r="G91" l="1"/>
  <c r="E81"/>
  <c r="E108" s="1"/>
  <c r="G82"/>
  <c r="F82"/>
  <c r="G81" l="1"/>
  <c r="F81"/>
  <c r="G108" l="1"/>
  <c r="F108" l="1"/>
</calcChain>
</file>

<file path=xl/sharedStrings.xml><?xml version="1.0" encoding="utf-8"?>
<sst xmlns="http://schemas.openxmlformats.org/spreadsheetml/2006/main" count="298" uniqueCount="294">
  <si>
    <t>Итого</t>
  </si>
  <si>
    <t>тыс. руб.</t>
  </si>
  <si>
    <t>Код вида дохода</t>
  </si>
  <si>
    <t>Наименование кода вида доходов</t>
  </si>
  <si>
    <t>п. 9,5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</si>
  <si>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</si>
  <si>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</si>
  <si>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</si>
  <si>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</si>
  <si>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</si>
  <si>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</si>
  <si>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</si>
  <si>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</si>
  <si>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</si>
  <si>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</si>
  <si>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</si>
  <si>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</si>
  <si>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</si>
  <si>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</si>
  <si>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</si>
  <si>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Прочие субвенции</t>
  </si>
  <si>
    <t>2 07 00 000 00 0000 000</t>
  </si>
  <si>
    <t>ПРОЧИЕ БЕЗВОЗМЕЗДНЫЕ ПОСТУПЛЕНИЯ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</si>
  <si>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</si>
  <si>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</si>
  <si>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</si>
  <si>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</si>
  <si>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</si>
  <si>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</si>
  <si>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бюджетам муниципальных районов на поддержку отрасли культуры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</si>
  <si>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</si>
  <si>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</si>
  <si>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2 07 05 030 10 0000 180</t>
  </si>
  <si>
    <t>КФСР</t>
  </si>
  <si>
    <t>Наименование кода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</si>
  <si>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</si>
  <si>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</si>
  <si>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</si>
  <si>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</si>
  <si>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</si>
  <si>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</si>
  <si>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</si>
  <si>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</si>
  <si>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</si>
  <si>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</si>
  <si>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</si>
  <si>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</si>
  <si>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</si>
  <si>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</si>
  <si>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</si>
  <si>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</si>
  <si>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</si>
  <si>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</si>
  <si>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</si>
  <si>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</si>
  <si>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</si>
  <si>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</si>
  <si>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</si>
  <si>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</si>
  <si>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</si>
  <si>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</si>
  <si>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</si>
  <si>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</si>
  <si>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</si>
  <si>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</si>
  <si>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</si>
  <si>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</si>
  <si>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</si>
  <si>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</si>
  <si>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</si>
  <si>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</si>
  <si>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</si>
  <si>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</si>
  <si>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</si>
  <si>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</si>
  <si>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</si>
  <si>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</si>
  <si>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</si>
  <si>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</si>
  <si>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</si>
  <si>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</si>
  <si>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</si>
  <si>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</si>
  <si>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</si>
  <si>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</si>
  <si>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</si>
  <si>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</si>
  <si>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</si>
  <si>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</si>
  <si>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</si>
  <si>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</si>
  <si>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</si>
  <si>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</si>
  <si>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</si>
  <si>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</si>
  <si>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</si>
  <si>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</si>
  <si>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</si>
  <si>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</si>
  <si>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</si>
  <si>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</si>
  <si>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</si>
  <si>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</si>
  <si>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</si>
  <si>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</si>
  <si>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</si>
  <si>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</si>
  <si>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0105</t>
  </si>
  <si>
    <t>Судебная система</t>
  </si>
  <si>
    <t>2 02 10 000 00 0000 150</t>
  </si>
  <si>
    <t>2 02 15 001 00 0000 150</t>
  </si>
  <si>
    <t>2 02 15 002 00 0000 150</t>
  </si>
  <si>
    <t>2 02 20 000 00 0000 150</t>
  </si>
  <si>
    <t>2 02 25 519 05 0000 150</t>
  </si>
  <si>
    <t>2 02 25 555 10 0000 150</t>
  </si>
  <si>
    <t>2 02 29 999 00 0000 150</t>
  </si>
  <si>
    <t>2 02 30 000 00 0000 150</t>
  </si>
  <si>
    <t>2 02 30 024 00 0000 150</t>
  </si>
  <si>
    <t>2 02 30 029 00 0000 150</t>
  </si>
  <si>
    <t>2 02 35 082 00 0000 150</t>
  </si>
  <si>
    <t>2 02 35 118 00 0000 150</t>
  </si>
  <si>
    <t>2 02 35 120 05 0000 150</t>
  </si>
  <si>
    <t>2 02 35 135 00 0000 150</t>
  </si>
  <si>
    <t>2 02 35 930 00 0000 150</t>
  </si>
  <si>
    <t>2 02 39 999 00 0000 150</t>
  </si>
  <si>
    <t>2 18 00 000 05 0000 150,</t>
  </si>
  <si>
    <t>2 19 60 010 05 0000 150</t>
  </si>
  <si>
    <t xml:space="preserve">Исполнено за 1 квартал 2018 года </t>
  </si>
  <si>
    <t xml:space="preserve">Исполненно за 1 квартал 2019 года </t>
  </si>
  <si>
    <t>% исполнения за 1 квартал 2019 года</t>
  </si>
  <si>
    <t>% роста/снижения расходов в сравнении          с 1 кварталом 2018 года</t>
  </si>
  <si>
    <t>Ассигнования 2019 год</t>
  </si>
  <si>
    <t>2 02 27 112 00 0000 150</t>
  </si>
  <si>
    <t>2 02 35 176 00 0000 150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</si>
  <si>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</si>
  <si>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</si>
  <si>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</si>
  <si>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2 07 05 030 00 0000 180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</si>
  <si>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</si>
  <si>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</si>
  <si>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</si>
  <si>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</si>
  <si>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</si>
  <si>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</si>
  <si>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</si>
  <si>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</si>
  <si>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</si>
  <si>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</si>
  <si>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</si>
  <si>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</si>
  <si>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</si>
  <si>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</si>
  <si>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1 03 00 000 00 0000 000</t>
  </si>
  <si>
    <t>НАЛОГИ НА ТОВАРЫ (РАБОТЫ, УСЛУГИ), РЕАЛИЗУЕМЫЕ НА ТЕРРИТОРИИ РОССИЙСКОЙ ФЕДЕРАЦИИ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</si>
  <si>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</si>
  <si>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</si>
  <si>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</si>
  <si>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</si>
  <si>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</si>
  <si>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</si>
  <si>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</si>
  <si>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</si>
  <si>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</si>
  <si>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</si>
  <si>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1 05 01 011 01 0000 000</t>
  </si>
  <si>
    <t>Налог, взимаемый с налогоплательщиков, выбравших в качестве объекта налогообложения доходы</t>
  </si>
  <si>
    <t>1 05 01 021 01 0000 000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</si>
  <si>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</si>
  <si>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1 05 02 010 02 0000 000</t>
  </si>
  <si>
    <t>Единый налог на вмененный доход для отдельных видов деятельности</t>
  </si>
  <si>
    <t>1 05 02 020 02 0000 000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</si>
  <si>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</si>
  <si>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1 05 03 010 01 0000 000</t>
  </si>
  <si>
    <t>Единый сельскохозяйственный налог</t>
  </si>
  <si>
    <t>1 05 04 020 02 0000 000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</si>
  <si>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</si>
  <si>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1 06 00 000 00 0000 000</t>
  </si>
  <si>
    <t>НАЛОГИ НА ИМУЩЕСТВО</t>
  </si>
  <si>
    <t>1 06 01 030 10 0000 000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</si>
  <si>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</si>
  <si>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1 06 06 033 10 0000 000</t>
  </si>
  <si>
    <t>Земельный налог с организаций, обладающих земельным участком, расположенным в границах сельских поселений</t>
  </si>
  <si>
    <t>1 06 06 043 10 0000 000</t>
  </si>
  <si>
    <t>Земельный налог с физических лиц, обладающих земельным участком, расположенным в границах сельских поселений</t>
  </si>
  <si>
    <t>1 08 00 000 00 0000 000</t>
  </si>
  <si>
    <t>ГОСУДАРСТВЕННАЯ ПОШЛИНА</t>
  </si>
  <si>
    <t>1 08 03 010 01 0000 000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</si>
  <si>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</si>
  <si>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1 08 04 020 01 0000 000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</si>
  <si>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</si>
  <si>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</si>
  <si>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</si>
  <si>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</si>
  <si>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</si>
  <si>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1 11 05 025 05 0000 000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</si>
  <si>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</si>
  <si>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1 11 05 035 05 0000 000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</si>
  <si>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</si>
  <si>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1 11 05 035 10 0000 000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</si>
  <si>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</si>
  <si>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1 11 05 075 05 0000 000</t>
  </si>
  <si>
    <t>Доходы от сдачи в аренду имущества, составляющего казну муниципальных районов (за исключением земельных участков)</t>
  </si>
  <si>
    <t>1 11 05 075 10 0000 000</t>
  </si>
  <si>
    <t>Доходы от сдачи в аренду имущества, составляющего казну сельских поселений (за исключением земельных участков)</t>
  </si>
  <si>
    <t>1 11 07 015 05 0000 000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</si>
  <si>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</si>
  <si>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>1 11 09 045 05 0000 000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</si>
  <si>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</si>
  <si>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1 11 09 045 10 0000 000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</si>
  <si>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</si>
  <si>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</si>
  <si>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</si>
  <si>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1 12 01 010 01 0000 000</t>
  </si>
  <si>
    <t>Плата за выбросы загрязняющих веществ в атмосферный воздух стационарными объектами</t>
  </si>
  <si>
    <t>1 12 01 030 01 0000 000</t>
  </si>
  <si>
    <t>Плата за сбросы загрязняющих веществ в водные объекты</t>
  </si>
  <si>
    <t>1 12 01 040 01 0000 000</t>
  </si>
  <si>
    <t>Плата за размещение отходов производства и потребления</t>
  </si>
  <si>
    <t>1 12 01 041 01 0000 000</t>
  </si>
  <si>
    <t xml:space="preserve">Плата за размещение отходов производства </t>
  </si>
  <si>
    <t>1 13 00 000 00 0000 000</t>
  </si>
  <si>
    <t>ДОХОДЫ ОТ ОКАЗАНИЯ ПЛАТНЫХ УСЛУГ (РАБОТ) И КОМПЕНСАЦИИ ЗАТРАТ ГОСУДАРСТВА</t>
  </si>
  <si>
    <t>1 13 02 065 10 0000 000</t>
  </si>
  <si>
    <t>Доходы, поступающие в порядке возмещения расходов, понесенных в связи с эксплуатацией имущества сельских поселений</t>
  </si>
  <si>
    <t>1 13 02 995 05 0000 000</t>
  </si>
  <si>
    <t>Прочие доходы от компенсации затрат бюджетов муниципальных районов</t>
  </si>
  <si>
    <t>1 13 02 995 10 0000 000</t>
  </si>
  <si>
    <t>Прочие доходы от компенсации затрат бюджетов поселений</t>
  </si>
  <si>
    <t>1 14 00 000 00 0000 000</t>
  </si>
  <si>
    <t>ДОХОДЫ ОТ ПРОДАЖИ МАТЕРИАЛЬНЫХ И НЕМАТЕРИАЛЬНЫХ АКТИВОВ</t>
  </si>
  <si>
    <t>1 14 02 053 05 0000 000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</si>
  <si>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</si>
  <si>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1 14 02 053 10 0000 000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</si>
  <si>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</si>
  <si>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1 14 06 013 05 0000 000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</si>
  <si>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</si>
  <si>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1 14 06 025 10 0000 000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</si>
  <si>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</si>
  <si>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1 14 06 313 10 0000 000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</si>
  <si>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</si>
  <si>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1 16 00 000 00 0000 000</t>
  </si>
  <si>
    <t>ШТРАФЫ, САНКЦИИ, ВОЗМЕЩЕНИЕ УЩЕРБА</t>
  </si>
  <si>
    <t>1 16 03 010 01 0000 000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</si>
  <si>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</si>
  <si>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1 16 03 030 01 0000 000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</si>
  <si>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</si>
  <si>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1 16 06 000 01 0000 000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</si>
  <si>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</si>
  <si>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1 16 08 010 01 0000 000</t>
  </si>
  <si>
    <t>1 16 08 020 01 0000 000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</si>
  <si>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</si>
  <si>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1 16 25 010 01 0000 000</t>
  </si>
  <si>
    <t>Денежные взыскания (штрафы) за нарушение законодательства Российской Федерации о недрах</t>
  </si>
  <si>
    <t>1 16 25 030 01 0000 000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</si>
  <si>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</si>
  <si>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1 16 25 050 01 0000 000</t>
  </si>
  <si>
    <t>Денежные взыскания (штрафы) за нарушение законодательства в области охраны окружающей среды</t>
  </si>
  <si>
    <t>1 16 25 060 01 0000 000</t>
  </si>
  <si>
    <t>Денежные взыскания (штрафы) за нарушение земельного законодательства</t>
  </si>
  <si>
    <t>1 16 28 000 01 0000 000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</si>
  <si>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</si>
  <si>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1 16 25 074 05 0000 000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</si>
  <si>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</si>
  <si>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1 16 30 030 01 0000 000</t>
  </si>
  <si>
    <t>Прочие денежные взыскания (штрафы) за правонарушения в области дорожного движения</t>
  </si>
  <si>
    <t>1 16 32000 10 0000 000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</si>
  <si>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</si>
  <si>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1 16 33 050 05 0000 000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</si>
  <si>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</si>
  <si>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1 16 33 050 10 0000 000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</si>
  <si>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</si>
  <si>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1 16 35 030 05 0000 000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</si>
  <si>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</si>
  <si>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1 16 43 000 01 0000 000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</si>
  <si>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</si>
  <si>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1 16 90 050 05 0000 000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</si>
  <si>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</si>
  <si>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1 16 90 050 10 0000 000</t>
  </si>
  <si>
    <t>Прочие поступления от денежных взысканий (штрафов) и иных сумм в возмещение ущерба, зачисляемые в бюджеты поселений</t>
  </si>
  <si>
    <t>1 17 00 000 00 0000 000</t>
  </si>
  <si>
    <t>ПРОЧИЕ НЕНАЛОГОВЫЕ ДОХОДЫ</t>
  </si>
  <si>
    <t>1 17 01 050 05 0000 000</t>
  </si>
  <si>
    <t>Невыясненные поступления, зачисляемые в бюджеты муниципальных районов</t>
  </si>
  <si>
    <t>1 17 01 050 10 0000 000</t>
  </si>
  <si>
    <t>Невыясненные поступления, зачисляемые в бюджеты поселений</t>
  </si>
  <si>
    <t>1 17 05 050 05 0000 000</t>
  </si>
  <si>
    <t>Прочие неналоговые доходы бюджетов муниципальных районов</t>
  </si>
  <si>
    <t>1 17 05 050 10 0000 000</t>
  </si>
  <si>
    <t>Прочие неналоговые доходы бюджетов поселений</t>
  </si>
  <si>
    <t>Бюджетные назначения на  2019 год</t>
  </si>
  <si>
    <t>% роста/снижения доходов в сравнении          с 1 кварталом 2018 года</t>
  </si>
  <si>
    <t xml:space="preserve">Исполнено за 1 квартал 2019 года </t>
  </si>
  <si>
    <t>Аналитические данные об исполнении консолидированного бюджета муниципального образования муниципального района "Сыктывдинский" за 1 квартал 2019 года по видам доходов в сравнении                                с 1 кварталом 2018 года</t>
  </si>
  <si>
    <t>Аналитические данные об исполнении консолидированного бюджета МО МР "Сыктывдинский" за 1 квартал 2019 года по расходам  в сравнении с 1 кварталом 2018 года</t>
  </si>
</sst>
</file>

<file path=xl/styles.xml><?xml version="1.0" encoding="utf-8"?>
<styleSheet xmlns="http://schemas.openxmlformats.org/spreadsheetml/2006/main">
  <numFmts count="4">
    <numFmt numFmtId="164" formatCode="dd/mm/yyyy\ hh:mm"/>
    <numFmt numFmtId="165" formatCode="?"/>
    <numFmt numFmtId="166" formatCode="#,##0.0"/>
    <numFmt numFmtId="167" formatCode="0.0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7" fillId="0" borderId="0" xfId="0" applyFont="1"/>
    <xf numFmtId="0" fontId="5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left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0" fillId="0" borderId="0" xfId="0"/>
    <xf numFmtId="49" fontId="11" fillId="2" borderId="1" xfId="0" applyNumberFormat="1" applyFont="1" applyFill="1" applyBorder="1" applyAlignment="1" applyProtection="1">
      <alignment horizontal="center" vertical="center" wrapText="1"/>
    </xf>
    <xf numFmtId="166" fontId="11" fillId="2" borderId="1" xfId="0" applyNumberFormat="1" applyFont="1" applyFill="1" applyBorder="1" applyAlignment="1" applyProtection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6" fontId="6" fillId="2" borderId="1" xfId="0" applyNumberFormat="1" applyFont="1" applyFill="1" applyBorder="1" applyAlignment="1" applyProtection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166" fontId="6" fillId="2" borderId="3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165" fontId="6" fillId="0" borderId="2" xfId="0" applyNumberFormat="1" applyFont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49" fontId="11" fillId="0" borderId="1" xfId="0" applyNumberFormat="1" applyFont="1" applyBorder="1" applyAlignment="1" applyProtection="1">
      <alignment horizontal="left" vertical="center" wrapText="1"/>
    </xf>
    <xf numFmtId="167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left"/>
    </xf>
    <xf numFmtId="166" fontId="11" fillId="0" borderId="1" xfId="0" applyNumberFormat="1" applyFont="1" applyBorder="1" applyAlignment="1" applyProtection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9" fillId="0" borderId="1" xfId="1" applyNumberFormat="1" applyFont="1" applyBorder="1" applyAlignment="1" applyProtection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166" fontId="10" fillId="0" borderId="1" xfId="1" applyNumberFormat="1" applyFont="1" applyBorder="1" applyAlignment="1" applyProtection="1">
      <alignment horizontal="center" vertical="center" wrapText="1"/>
    </xf>
    <xf numFmtId="166" fontId="10" fillId="0" borderId="1" xfId="0" applyNumberFormat="1" applyFont="1" applyBorder="1" applyAlignment="1" applyProtection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 applyProtection="1">
      <alignment horizontal="center" vertical="center" wrapText="1"/>
    </xf>
    <xf numFmtId="166" fontId="9" fillId="0" borderId="1" xfId="1" applyNumberFormat="1" applyFont="1" applyBorder="1" applyAlignment="1" applyProtection="1">
      <alignment horizontal="center" vertical="center"/>
    </xf>
    <xf numFmtId="166" fontId="9" fillId="0" borderId="1" xfId="1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2"/>
  <sheetViews>
    <sheetView showGridLines="0" tabSelected="1" topLeftCell="A106" workbookViewId="0">
      <selection activeCell="I115" sqref="I115"/>
    </sheetView>
  </sheetViews>
  <sheetFormatPr defaultRowHeight="12.75" customHeight="1"/>
  <cols>
    <col min="1" max="1" width="13" customWidth="1"/>
    <col min="2" max="2" width="30.7109375" customWidth="1"/>
    <col min="3" max="3" width="9.140625" style="4" customWidth="1"/>
    <col min="4" max="4" width="10.28515625" customWidth="1"/>
    <col min="5" max="5" width="8.85546875" customWidth="1"/>
    <col min="6" max="7" width="9.85546875" customWidth="1"/>
    <col min="8" max="10" width="9.140625" customWidth="1"/>
  </cols>
  <sheetData>
    <row r="1" spans="1:8" ht="18.75">
      <c r="A1" s="2"/>
      <c r="B1" s="6"/>
      <c r="C1" s="6"/>
      <c r="D1" s="5"/>
      <c r="E1" s="5"/>
      <c r="F1" s="9" t="s">
        <v>4</v>
      </c>
      <c r="G1" s="5"/>
    </row>
    <row r="2" spans="1:8" ht="14.25" customHeight="1">
      <c r="A2" s="72" t="s">
        <v>292</v>
      </c>
      <c r="B2" s="72"/>
      <c r="C2" s="72"/>
      <c r="D2" s="72"/>
      <c r="E2" s="72"/>
      <c r="F2" s="72"/>
      <c r="G2" s="72"/>
      <c r="H2" s="3"/>
    </row>
    <row r="3" spans="1:8" ht="25.5" customHeight="1">
      <c r="A3" s="72"/>
      <c r="B3" s="72"/>
      <c r="C3" s="72"/>
      <c r="D3" s="72"/>
      <c r="E3" s="72"/>
      <c r="F3" s="72"/>
      <c r="G3" s="72"/>
    </row>
    <row r="4" spans="1:8">
      <c r="A4" s="1"/>
      <c r="E4" s="7"/>
      <c r="G4" s="8" t="s">
        <v>1</v>
      </c>
    </row>
    <row r="5" spans="1:8" s="25" customFormat="1" ht="74.25" customHeight="1">
      <c r="A5" s="37" t="s">
        <v>2</v>
      </c>
      <c r="B5" s="37" t="s">
        <v>3</v>
      </c>
      <c r="C5" s="37" t="s">
        <v>127</v>
      </c>
      <c r="D5" s="37" t="s">
        <v>289</v>
      </c>
      <c r="E5" s="37" t="s">
        <v>291</v>
      </c>
      <c r="F5" s="38" t="s">
        <v>129</v>
      </c>
      <c r="G5" s="39" t="s">
        <v>290</v>
      </c>
    </row>
    <row r="6" spans="1:8" s="25" customFormat="1" ht="21">
      <c r="A6" s="26" t="s">
        <v>140</v>
      </c>
      <c r="B6" s="40" t="s">
        <v>141</v>
      </c>
      <c r="C6" s="27">
        <f>C7+C12+C17+C24+C28+C31+C41+C46+C50+C56+C76</f>
        <v>87536.4</v>
      </c>
      <c r="D6" s="27">
        <f>D7+D12+D17+D24+D28+D31+D41+D46+D50+D56+D76</f>
        <v>469747.7</v>
      </c>
      <c r="E6" s="27">
        <f>E7+E12+E17+E24+E28+E31+E41+E46+E50+E56+E76</f>
        <v>121463.09999999999</v>
      </c>
      <c r="F6" s="28">
        <f t="shared" ref="F6:G74" si="0">E6*100/D6</f>
        <v>25.857093073579712</v>
      </c>
      <c r="G6" s="29">
        <f t="shared" ref="G6:G74" si="1">E6*100/C6-100</f>
        <v>38.757248413231537</v>
      </c>
    </row>
    <row r="7" spans="1:8" s="25" customFormat="1" ht="21">
      <c r="A7" s="26" t="s">
        <v>142</v>
      </c>
      <c r="B7" s="40" t="s">
        <v>143</v>
      </c>
      <c r="C7" s="27">
        <f>C8+C9+C10</f>
        <v>59916.6</v>
      </c>
      <c r="D7" s="27">
        <f>D8+D9+D10+D11</f>
        <v>333627.3</v>
      </c>
      <c r="E7" s="27">
        <f>E8+E9+E10+E11</f>
        <v>77245.7</v>
      </c>
      <c r="F7" s="28">
        <f t="shared" si="0"/>
        <v>23.153291112567828</v>
      </c>
      <c r="G7" s="29">
        <f t="shared" si="1"/>
        <v>28.922034961930422</v>
      </c>
    </row>
    <row r="8" spans="1:8" s="25" customFormat="1" ht="90">
      <c r="A8" s="30" t="s">
        <v>144</v>
      </c>
      <c r="B8" s="41" t="s">
        <v>145</v>
      </c>
      <c r="C8" s="31">
        <v>59677.7</v>
      </c>
      <c r="D8" s="31">
        <v>330310</v>
      </c>
      <c r="E8" s="31">
        <v>76181.399999999994</v>
      </c>
      <c r="F8" s="32">
        <f t="shared" si="0"/>
        <v>23.063606914716477</v>
      </c>
      <c r="G8" s="33">
        <f t="shared" si="1"/>
        <v>27.654718596728756</v>
      </c>
    </row>
    <row r="9" spans="1:8" s="25" customFormat="1" ht="123.75">
      <c r="A9" s="30" t="s">
        <v>146</v>
      </c>
      <c r="B9" s="42" t="s">
        <v>147</v>
      </c>
      <c r="C9" s="31">
        <v>129.1</v>
      </c>
      <c r="D9" s="31">
        <v>966.1</v>
      </c>
      <c r="E9" s="31">
        <v>455.7</v>
      </c>
      <c r="F9" s="32">
        <f t="shared" si="0"/>
        <v>47.169030121105472</v>
      </c>
      <c r="G9" s="33">
        <f t="shared" si="1"/>
        <v>252.98218435321456</v>
      </c>
    </row>
    <row r="10" spans="1:8" s="25" customFormat="1" ht="48.75" customHeight="1">
      <c r="A10" s="30" t="s">
        <v>148</v>
      </c>
      <c r="B10" s="41" t="s">
        <v>149</v>
      </c>
      <c r="C10" s="31">
        <v>109.8</v>
      </c>
      <c r="D10" s="31">
        <v>2351.1999999999998</v>
      </c>
      <c r="E10" s="31">
        <v>608</v>
      </c>
      <c r="F10" s="32">
        <f t="shared" si="0"/>
        <v>25.859135760462745</v>
      </c>
      <c r="G10" s="33">
        <f t="shared" si="1"/>
        <v>453.73406193078324</v>
      </c>
    </row>
    <row r="11" spans="1:8" s="25" customFormat="1" ht="55.5" customHeight="1">
      <c r="A11" s="30" t="s">
        <v>150</v>
      </c>
      <c r="B11" s="43" t="s">
        <v>151</v>
      </c>
      <c r="C11" s="31"/>
      <c r="D11" s="31"/>
      <c r="E11" s="31">
        <v>0.6</v>
      </c>
      <c r="F11" s="32"/>
      <c r="G11" s="33"/>
    </row>
    <row r="12" spans="1:8" s="25" customFormat="1" ht="42">
      <c r="A12" s="26" t="s">
        <v>152</v>
      </c>
      <c r="B12" s="40" t="s">
        <v>153</v>
      </c>
      <c r="C12" s="27">
        <f>C13+C14+C15+C16</f>
        <v>4330.1000000000004</v>
      </c>
      <c r="D12" s="27">
        <f>D13+D14+D15+D16</f>
        <v>19498.3</v>
      </c>
      <c r="E12" s="27">
        <f>E13+E14+E15+E16</f>
        <v>5473.2</v>
      </c>
      <c r="F12" s="28">
        <f t="shared" si="0"/>
        <v>28.070139448054448</v>
      </c>
      <c r="G12" s="29">
        <f t="shared" si="1"/>
        <v>26.398928431214046</v>
      </c>
    </row>
    <row r="13" spans="1:8" s="25" customFormat="1" ht="126" customHeight="1">
      <c r="A13" s="36" t="s">
        <v>154</v>
      </c>
      <c r="B13" s="44" t="s">
        <v>155</v>
      </c>
      <c r="C13" s="31">
        <v>1783.9</v>
      </c>
      <c r="D13" s="31">
        <v>8489.7999999999993</v>
      </c>
      <c r="E13" s="31">
        <v>2404.3000000000002</v>
      </c>
      <c r="F13" s="32">
        <f t="shared" si="0"/>
        <v>28.319866192372029</v>
      </c>
      <c r="G13" s="33">
        <f t="shared" si="1"/>
        <v>34.777734177924771</v>
      </c>
    </row>
    <row r="14" spans="1:8" s="25" customFormat="1" ht="148.5" customHeight="1">
      <c r="A14" s="36" t="s">
        <v>156</v>
      </c>
      <c r="B14" s="44" t="s">
        <v>157</v>
      </c>
      <c r="C14" s="31">
        <v>12</v>
      </c>
      <c r="D14" s="31">
        <v>77.099999999999994</v>
      </c>
      <c r="E14" s="31">
        <v>16.8</v>
      </c>
      <c r="F14" s="32">
        <f t="shared" si="0"/>
        <v>21.789883268482491</v>
      </c>
      <c r="G14" s="33">
        <f t="shared" si="1"/>
        <v>40</v>
      </c>
    </row>
    <row r="15" spans="1:8" s="25" customFormat="1" ht="127.5" customHeight="1">
      <c r="A15" s="36" t="s">
        <v>158</v>
      </c>
      <c r="B15" s="44" t="s">
        <v>159</v>
      </c>
      <c r="C15" s="31">
        <v>2905.9</v>
      </c>
      <c r="D15" s="31">
        <v>10931.4</v>
      </c>
      <c r="E15" s="31">
        <v>3525.2</v>
      </c>
      <c r="F15" s="32">
        <f t="shared" si="0"/>
        <v>32.248385385220558</v>
      </c>
      <c r="G15" s="33">
        <f t="shared" si="1"/>
        <v>21.311813895867019</v>
      </c>
    </row>
    <row r="16" spans="1:8" s="25" customFormat="1" ht="135">
      <c r="A16" s="36" t="s">
        <v>160</v>
      </c>
      <c r="B16" s="44" t="s">
        <v>161</v>
      </c>
      <c r="C16" s="31">
        <v>-371.7</v>
      </c>
      <c r="D16" s="31"/>
      <c r="E16" s="31">
        <v>-473.1</v>
      </c>
      <c r="F16" s="32"/>
      <c r="G16" s="33">
        <f t="shared" si="1"/>
        <v>27.28006456820016</v>
      </c>
    </row>
    <row r="17" spans="1:7" s="25" customFormat="1" ht="21">
      <c r="A17" s="26" t="s">
        <v>162</v>
      </c>
      <c r="B17" s="40" t="s">
        <v>163</v>
      </c>
      <c r="C17" s="27">
        <f>C18+C19+C20+C21+C22+C23</f>
        <v>9802.2999999999993</v>
      </c>
      <c r="D17" s="27">
        <f>D18+D19+D20+D21+D22+D23</f>
        <v>49846.7</v>
      </c>
      <c r="E17" s="27">
        <f>E18+E19+E20+E21+E22+E23</f>
        <v>22550.399999999998</v>
      </c>
      <c r="F17" s="27">
        <f>F18+F19+F20+F21+F22+F23</f>
        <v>179.34411073803167</v>
      </c>
      <c r="G17" s="27">
        <f>G18+G19+G20+G21+G22+G23</f>
        <v>138.97075886441391</v>
      </c>
    </row>
    <row r="18" spans="1:7" s="25" customFormat="1" ht="33.75">
      <c r="A18" s="30" t="s">
        <v>164</v>
      </c>
      <c r="B18" s="41" t="s">
        <v>165</v>
      </c>
      <c r="C18" s="31">
        <v>1941</v>
      </c>
      <c r="D18" s="31">
        <v>17000</v>
      </c>
      <c r="E18" s="31">
        <v>2991.4</v>
      </c>
      <c r="F18" s="32">
        <f t="shared" si="0"/>
        <v>17.596470588235295</v>
      </c>
      <c r="G18" s="33">
        <f t="shared" si="1"/>
        <v>54.11643482740854</v>
      </c>
    </row>
    <row r="19" spans="1:7" s="25" customFormat="1" ht="45">
      <c r="A19" s="30" t="s">
        <v>166</v>
      </c>
      <c r="B19" s="41" t="s">
        <v>167</v>
      </c>
      <c r="C19" s="31">
        <v>761.1</v>
      </c>
      <c r="D19" s="31">
        <v>8000</v>
      </c>
      <c r="E19" s="31">
        <v>539.9</v>
      </c>
      <c r="F19" s="32">
        <f t="shared" si="0"/>
        <v>6.7487500000000002</v>
      </c>
      <c r="G19" s="33">
        <f t="shared" si="1"/>
        <v>-29.063198002890559</v>
      </c>
    </row>
    <row r="20" spans="1:7" s="25" customFormat="1" ht="22.5">
      <c r="A20" s="30" t="s">
        <v>168</v>
      </c>
      <c r="B20" s="41" t="s">
        <v>169</v>
      </c>
      <c r="C20" s="31">
        <v>2365</v>
      </c>
      <c r="D20" s="31">
        <v>8800</v>
      </c>
      <c r="E20" s="31">
        <v>1630.3</v>
      </c>
      <c r="F20" s="32">
        <f t="shared" si="0"/>
        <v>18.526136363636365</v>
      </c>
      <c r="G20" s="33">
        <f t="shared" si="1"/>
        <v>-31.065539112050743</v>
      </c>
    </row>
    <row r="21" spans="1:7" s="25" customFormat="1" ht="45">
      <c r="A21" s="30" t="s">
        <v>170</v>
      </c>
      <c r="B21" s="41" t="s">
        <v>171</v>
      </c>
      <c r="C21" s="31">
        <v>-2.4</v>
      </c>
      <c r="D21" s="31"/>
      <c r="E21" s="31"/>
      <c r="F21" s="32"/>
      <c r="G21" s="33">
        <f t="shared" si="1"/>
        <v>-100</v>
      </c>
    </row>
    <row r="22" spans="1:7" s="25" customFormat="1" ht="14.25" customHeight="1">
      <c r="A22" s="30" t="s">
        <v>172</v>
      </c>
      <c r="B22" s="41" t="s">
        <v>173</v>
      </c>
      <c r="C22" s="31">
        <v>4241.3</v>
      </c>
      <c r="D22" s="31">
        <v>15206.7</v>
      </c>
      <c r="E22" s="31">
        <v>17192.099999999999</v>
      </c>
      <c r="F22" s="32">
        <f t="shared" si="0"/>
        <v>113.05608711949336</v>
      </c>
      <c r="G22" s="33">
        <f t="shared" si="1"/>
        <v>305.34977483318784</v>
      </c>
    </row>
    <row r="23" spans="1:7" s="25" customFormat="1" ht="45">
      <c r="A23" s="30" t="s">
        <v>174</v>
      </c>
      <c r="B23" s="41" t="s">
        <v>175</v>
      </c>
      <c r="C23" s="31">
        <v>496.3</v>
      </c>
      <c r="D23" s="31">
        <v>840</v>
      </c>
      <c r="E23" s="31">
        <v>196.7</v>
      </c>
      <c r="F23" s="32">
        <f t="shared" si="0"/>
        <v>23.416666666666668</v>
      </c>
      <c r="G23" s="33">
        <f t="shared" si="1"/>
        <v>-60.366713681241187</v>
      </c>
    </row>
    <row r="24" spans="1:7" s="25" customFormat="1" ht="21">
      <c r="A24" s="26" t="s">
        <v>176</v>
      </c>
      <c r="B24" s="40" t="s">
        <v>177</v>
      </c>
      <c r="C24" s="27">
        <f>C25+C26+C27</f>
        <v>6882.8</v>
      </c>
      <c r="D24" s="27">
        <f>D25+D26+D27</f>
        <v>37268</v>
      </c>
      <c r="E24" s="27">
        <f>E25+E26+E27</f>
        <v>8044.2999999999993</v>
      </c>
      <c r="F24" s="28">
        <f t="shared" si="0"/>
        <v>21.585005903187717</v>
      </c>
      <c r="G24" s="29">
        <f t="shared" si="1"/>
        <v>16.875399546696087</v>
      </c>
    </row>
    <row r="25" spans="1:7" s="25" customFormat="1" ht="45">
      <c r="A25" s="30" t="s">
        <v>178</v>
      </c>
      <c r="B25" s="41" t="s">
        <v>179</v>
      </c>
      <c r="C25" s="31">
        <v>612.29999999999995</v>
      </c>
      <c r="D25" s="31">
        <v>9334</v>
      </c>
      <c r="E25" s="31">
        <v>1448.1</v>
      </c>
      <c r="F25" s="32">
        <f t="shared" si="0"/>
        <v>15.514248982215555</v>
      </c>
      <c r="G25" s="33">
        <f t="shared" si="1"/>
        <v>136.50171484566391</v>
      </c>
    </row>
    <row r="26" spans="1:7" s="25" customFormat="1" ht="45">
      <c r="A26" s="30" t="s">
        <v>180</v>
      </c>
      <c r="B26" s="41" t="s">
        <v>181</v>
      </c>
      <c r="C26" s="31">
        <v>6019.5</v>
      </c>
      <c r="D26" s="31">
        <v>20648</v>
      </c>
      <c r="E26" s="31">
        <v>5349.7</v>
      </c>
      <c r="F26" s="32">
        <f t="shared" si="0"/>
        <v>25.909046881053854</v>
      </c>
      <c r="G26" s="33">
        <f t="shared" si="1"/>
        <v>-11.127170030733453</v>
      </c>
    </row>
    <row r="27" spans="1:7" s="25" customFormat="1" ht="45">
      <c r="A27" s="30" t="s">
        <v>182</v>
      </c>
      <c r="B27" s="41" t="s">
        <v>183</v>
      </c>
      <c r="C27" s="31">
        <v>251</v>
      </c>
      <c r="D27" s="31">
        <v>7286</v>
      </c>
      <c r="E27" s="31">
        <v>1246.5</v>
      </c>
      <c r="F27" s="32">
        <f t="shared" si="0"/>
        <v>17.108152621465823</v>
      </c>
      <c r="G27" s="33">
        <f t="shared" si="1"/>
        <v>396.61354581673305</v>
      </c>
    </row>
    <row r="28" spans="1:7" s="25" customFormat="1" ht="21">
      <c r="A28" s="26" t="s">
        <v>184</v>
      </c>
      <c r="B28" s="40" t="s">
        <v>185</v>
      </c>
      <c r="C28" s="27">
        <f>C29+C30</f>
        <v>1204.3999999999999</v>
      </c>
      <c r="D28" s="27">
        <f>D29+D30</f>
        <v>3760</v>
      </c>
      <c r="E28" s="27">
        <f>E29+E30</f>
        <v>959.2</v>
      </c>
      <c r="F28" s="28">
        <f t="shared" si="0"/>
        <v>25.51063829787234</v>
      </c>
      <c r="G28" s="29">
        <f t="shared" si="1"/>
        <v>-20.358684822318153</v>
      </c>
    </row>
    <row r="29" spans="1:7" s="25" customFormat="1" ht="56.25">
      <c r="A29" s="30" t="s">
        <v>186</v>
      </c>
      <c r="B29" s="41" t="s">
        <v>187</v>
      </c>
      <c r="C29" s="31">
        <v>1180.8</v>
      </c>
      <c r="D29" s="31">
        <v>3650</v>
      </c>
      <c r="E29" s="31">
        <v>942</v>
      </c>
      <c r="F29" s="32">
        <f t="shared" si="0"/>
        <v>25.80821917808219</v>
      </c>
      <c r="G29" s="33">
        <f t="shared" si="1"/>
        <v>-20.223577235772353</v>
      </c>
    </row>
    <row r="30" spans="1:7" s="25" customFormat="1" ht="78.75">
      <c r="A30" s="30" t="s">
        <v>188</v>
      </c>
      <c r="B30" s="41" t="s">
        <v>189</v>
      </c>
      <c r="C30" s="31">
        <v>23.6</v>
      </c>
      <c r="D30" s="31">
        <v>110</v>
      </c>
      <c r="E30" s="31">
        <v>17.2</v>
      </c>
      <c r="F30" s="32">
        <f t="shared" si="0"/>
        <v>15.636363636363637</v>
      </c>
      <c r="G30" s="33">
        <f t="shared" si="1"/>
        <v>-27.118644067796609</v>
      </c>
    </row>
    <row r="31" spans="1:7" s="25" customFormat="1" ht="52.5">
      <c r="A31" s="26" t="s">
        <v>190</v>
      </c>
      <c r="B31" s="40" t="s">
        <v>191</v>
      </c>
      <c r="C31" s="27">
        <f>C32+C34+C35+C39+C40+C33+C36+C38</f>
        <v>3205.2999999999997</v>
      </c>
      <c r="D31" s="27">
        <f>D32+D34+D35+D39+D40+D33+D36+D37</f>
        <v>17115.900000000001</v>
      </c>
      <c r="E31" s="27">
        <f>E32+E34+E35+E39+E40+E33+E36+E38+E37</f>
        <v>3574.3</v>
      </c>
      <c r="F31" s="28">
        <f t="shared" si="0"/>
        <v>20.882921727750219</v>
      </c>
      <c r="G31" s="29">
        <f t="shared" si="1"/>
        <v>11.512182946994045</v>
      </c>
    </row>
    <row r="32" spans="1:7" s="25" customFormat="1" ht="104.25" customHeight="1">
      <c r="A32" s="30" t="s">
        <v>192</v>
      </c>
      <c r="B32" s="42" t="s">
        <v>193</v>
      </c>
      <c r="C32" s="31">
        <v>646.79999999999995</v>
      </c>
      <c r="D32" s="31">
        <v>5000</v>
      </c>
      <c r="E32" s="31">
        <v>1562.9</v>
      </c>
      <c r="F32" s="32">
        <f t="shared" si="0"/>
        <v>31.257999999999999</v>
      </c>
      <c r="G32" s="33">
        <f t="shared" si="1"/>
        <v>141.63574520717378</v>
      </c>
    </row>
    <row r="33" spans="1:7" s="25" customFormat="1" ht="78.75">
      <c r="A33" s="30" t="s">
        <v>194</v>
      </c>
      <c r="B33" s="41" t="s">
        <v>195</v>
      </c>
      <c r="C33" s="31">
        <v>1</v>
      </c>
      <c r="D33" s="31"/>
      <c r="E33" s="31">
        <v>30.2</v>
      </c>
      <c r="F33" s="32"/>
      <c r="G33" s="33">
        <f t="shared" si="1"/>
        <v>2920</v>
      </c>
    </row>
    <row r="34" spans="1:7" s="25" customFormat="1" ht="67.5">
      <c r="A34" s="30" t="s">
        <v>196</v>
      </c>
      <c r="B34" s="41" t="s">
        <v>197</v>
      </c>
      <c r="C34" s="31">
        <v>83.3</v>
      </c>
      <c r="D34" s="31">
        <v>200</v>
      </c>
      <c r="E34" s="31">
        <v>55.5</v>
      </c>
      <c r="F34" s="32">
        <f t="shared" si="0"/>
        <v>27.75</v>
      </c>
      <c r="G34" s="33">
        <f t="shared" si="1"/>
        <v>-33.373349339735896</v>
      </c>
    </row>
    <row r="35" spans="1:7" s="25" customFormat="1" ht="67.5">
      <c r="A35" s="30" t="s">
        <v>198</v>
      </c>
      <c r="B35" s="41" t="s">
        <v>199</v>
      </c>
      <c r="C35" s="31">
        <v>176.4</v>
      </c>
      <c r="D35" s="31">
        <v>435.6</v>
      </c>
      <c r="E35" s="31">
        <v>54.1</v>
      </c>
      <c r="F35" s="32">
        <f t="shared" si="0"/>
        <v>12.419651056014692</v>
      </c>
      <c r="G35" s="33">
        <f t="shared" si="1"/>
        <v>-69.331065759637184</v>
      </c>
    </row>
    <row r="36" spans="1:7" s="25" customFormat="1" ht="45">
      <c r="A36" s="34" t="s">
        <v>200</v>
      </c>
      <c r="B36" s="41" t="s">
        <v>201</v>
      </c>
      <c r="C36" s="35">
        <v>2053.1</v>
      </c>
      <c r="D36" s="35"/>
      <c r="E36" s="35"/>
      <c r="F36" s="32"/>
      <c r="G36" s="33">
        <f t="shared" si="1"/>
        <v>-100</v>
      </c>
    </row>
    <row r="37" spans="1:7" s="25" customFormat="1" ht="33.75">
      <c r="A37" s="34" t="s">
        <v>202</v>
      </c>
      <c r="B37" s="41" t="s">
        <v>203</v>
      </c>
      <c r="C37" s="35"/>
      <c r="D37" s="35">
        <v>10200</v>
      </c>
      <c r="E37" s="35">
        <v>1604</v>
      </c>
      <c r="F37" s="32">
        <f t="shared" ref="F37" si="2">E37*100/D37</f>
        <v>15.725490196078431</v>
      </c>
      <c r="G37" s="33"/>
    </row>
    <row r="38" spans="1:7" s="25" customFormat="1" ht="67.5">
      <c r="A38" s="30" t="s">
        <v>204</v>
      </c>
      <c r="B38" s="41" t="s">
        <v>205</v>
      </c>
      <c r="C38" s="31">
        <v>37</v>
      </c>
      <c r="D38" s="31"/>
      <c r="E38" s="31"/>
      <c r="F38" s="32"/>
      <c r="G38" s="33"/>
    </row>
    <row r="39" spans="1:7" s="25" customFormat="1" ht="90">
      <c r="A39" s="30" t="s">
        <v>206</v>
      </c>
      <c r="B39" s="41" t="s">
        <v>207</v>
      </c>
      <c r="C39" s="31">
        <v>22.5</v>
      </c>
      <c r="D39" s="31">
        <v>90</v>
      </c>
      <c r="E39" s="31">
        <v>33</v>
      </c>
      <c r="F39" s="32">
        <f t="shared" si="0"/>
        <v>36.666666666666664</v>
      </c>
      <c r="G39" s="33">
        <f t="shared" si="1"/>
        <v>46.666666666666657</v>
      </c>
    </row>
    <row r="40" spans="1:7" s="25" customFormat="1" ht="81.75" customHeight="1">
      <c r="A40" s="30" t="s">
        <v>208</v>
      </c>
      <c r="B40" s="41" t="s">
        <v>209</v>
      </c>
      <c r="C40" s="31">
        <v>185.2</v>
      </c>
      <c r="D40" s="31">
        <v>1190.3</v>
      </c>
      <c r="E40" s="31">
        <v>234.6</v>
      </c>
      <c r="F40" s="32">
        <f t="shared" si="0"/>
        <v>19.709316978912881</v>
      </c>
      <c r="G40" s="33">
        <f t="shared" si="1"/>
        <v>26.67386609071275</v>
      </c>
    </row>
    <row r="41" spans="1:7" s="25" customFormat="1" ht="21">
      <c r="A41" s="26" t="s">
        <v>210</v>
      </c>
      <c r="B41" s="40" t="s">
        <v>211</v>
      </c>
      <c r="C41" s="27">
        <f>C42+C43+C44+C45</f>
        <v>206.00000000000003</v>
      </c>
      <c r="D41" s="27">
        <f>D42+D43+D44+D45</f>
        <v>318.00000000000006</v>
      </c>
      <c r="E41" s="27">
        <f>E42+E43+E44+E45</f>
        <v>149.69999999999999</v>
      </c>
      <c r="F41" s="28">
        <f t="shared" si="0"/>
        <v>47.075471698113191</v>
      </c>
      <c r="G41" s="29">
        <f t="shared" si="1"/>
        <v>-27.330097087378661</v>
      </c>
    </row>
    <row r="42" spans="1:7" s="25" customFormat="1" ht="33.75">
      <c r="A42" s="30" t="s">
        <v>212</v>
      </c>
      <c r="B42" s="41" t="s">
        <v>213</v>
      </c>
      <c r="C42" s="31">
        <v>38.9</v>
      </c>
      <c r="D42" s="31">
        <v>51.6</v>
      </c>
      <c r="E42" s="31">
        <v>83.4</v>
      </c>
      <c r="F42" s="32">
        <f t="shared" si="0"/>
        <v>161.62790697674419</v>
      </c>
      <c r="G42" s="33">
        <f t="shared" si="1"/>
        <v>114.39588688946017</v>
      </c>
    </row>
    <row r="43" spans="1:7" s="25" customFormat="1" ht="22.5">
      <c r="A43" s="30" t="s">
        <v>214</v>
      </c>
      <c r="B43" s="41" t="s">
        <v>215</v>
      </c>
      <c r="C43" s="31">
        <v>135.30000000000001</v>
      </c>
      <c r="D43" s="31">
        <v>227.3</v>
      </c>
      <c r="E43" s="31">
        <v>25.1</v>
      </c>
      <c r="F43" s="32">
        <f t="shared" si="0"/>
        <v>11.042674879014518</v>
      </c>
      <c r="G43" s="33">
        <f t="shared" si="1"/>
        <v>-81.448632668144867</v>
      </c>
    </row>
    <row r="44" spans="1:7" s="25" customFormat="1" ht="22.5">
      <c r="A44" s="30" t="s">
        <v>216</v>
      </c>
      <c r="B44" s="41" t="s">
        <v>217</v>
      </c>
      <c r="C44" s="31">
        <v>19.899999999999999</v>
      </c>
      <c r="D44" s="31"/>
      <c r="E44" s="31"/>
      <c r="F44" s="32"/>
      <c r="G44" s="33">
        <f t="shared" si="1"/>
        <v>-100</v>
      </c>
    </row>
    <row r="45" spans="1:7" s="25" customFormat="1" ht="22.5">
      <c r="A45" s="30" t="s">
        <v>218</v>
      </c>
      <c r="B45" s="41" t="s">
        <v>219</v>
      </c>
      <c r="C45" s="31">
        <v>11.9</v>
      </c>
      <c r="D45" s="31">
        <v>39.1</v>
      </c>
      <c r="E45" s="31">
        <v>41.2</v>
      </c>
      <c r="F45" s="32"/>
      <c r="G45" s="33"/>
    </row>
    <row r="46" spans="1:7" s="25" customFormat="1" ht="31.5">
      <c r="A46" s="26" t="s">
        <v>220</v>
      </c>
      <c r="B46" s="40" t="s">
        <v>221</v>
      </c>
      <c r="C46" s="27">
        <f>C48+C49+C47</f>
        <v>165</v>
      </c>
      <c r="D46" s="27">
        <f>D48+D49+D47</f>
        <v>170</v>
      </c>
      <c r="E46" s="27">
        <f>E48+E49+E47</f>
        <v>33.1</v>
      </c>
      <c r="F46" s="28">
        <f t="shared" si="0"/>
        <v>19.470588235294116</v>
      </c>
      <c r="G46" s="29">
        <f t="shared" si="1"/>
        <v>-79.939393939393938</v>
      </c>
    </row>
    <row r="47" spans="1:7" s="25" customFormat="1" ht="45">
      <c r="A47" s="30" t="s">
        <v>222</v>
      </c>
      <c r="B47" s="45" t="s">
        <v>223</v>
      </c>
      <c r="C47" s="31">
        <v>53.5</v>
      </c>
      <c r="D47" s="31"/>
      <c r="E47" s="31">
        <v>23.5</v>
      </c>
      <c r="F47" s="32"/>
      <c r="G47" s="33">
        <f t="shared" si="1"/>
        <v>-56.074766355140184</v>
      </c>
    </row>
    <row r="48" spans="1:7" s="25" customFormat="1" ht="22.5">
      <c r="A48" s="30" t="s">
        <v>224</v>
      </c>
      <c r="B48" s="41" t="s">
        <v>225</v>
      </c>
      <c r="C48" s="31">
        <v>0.9</v>
      </c>
      <c r="D48" s="31"/>
      <c r="E48" s="31">
        <v>-3.8</v>
      </c>
      <c r="F48" s="32"/>
      <c r="G48" s="33">
        <f t="shared" si="1"/>
        <v>-522.22222222222217</v>
      </c>
    </row>
    <row r="49" spans="1:7" s="25" customFormat="1" ht="22.5">
      <c r="A49" s="30" t="s">
        <v>226</v>
      </c>
      <c r="B49" s="41" t="s">
        <v>227</v>
      </c>
      <c r="C49" s="31">
        <v>110.6</v>
      </c>
      <c r="D49" s="31">
        <v>170</v>
      </c>
      <c r="E49" s="31">
        <v>13.4</v>
      </c>
      <c r="F49" s="32">
        <f t="shared" si="0"/>
        <v>7.882352941176471</v>
      </c>
      <c r="G49" s="33">
        <f t="shared" si="1"/>
        <v>-87.884267631103071</v>
      </c>
    </row>
    <row r="50" spans="1:7" s="25" customFormat="1" ht="31.5">
      <c r="A50" s="26" t="s">
        <v>228</v>
      </c>
      <c r="B50" s="40" t="s">
        <v>229</v>
      </c>
      <c r="C50" s="27">
        <f>C51+C52+C53+C55</f>
        <v>863.90000000000009</v>
      </c>
      <c r="D50" s="27">
        <f>D51+D52+D53+D55+D54</f>
        <v>4541.5</v>
      </c>
      <c r="E50" s="27">
        <f>E51+E52+E53+E55+E54</f>
        <v>1943.4</v>
      </c>
      <c r="F50" s="28">
        <f t="shared" si="0"/>
        <v>42.792029065286798</v>
      </c>
      <c r="G50" s="29">
        <f t="shared" si="1"/>
        <v>124.95659219817105</v>
      </c>
    </row>
    <row r="51" spans="1:7" s="25" customFormat="1" ht="56.25">
      <c r="A51" s="30" t="s">
        <v>230</v>
      </c>
      <c r="B51" s="41" t="s">
        <v>231</v>
      </c>
      <c r="C51" s="31">
        <v>54.5</v>
      </c>
      <c r="D51" s="31">
        <v>200</v>
      </c>
      <c r="E51" s="31">
        <v>58.1</v>
      </c>
      <c r="F51" s="28">
        <f t="shared" si="0"/>
        <v>29.05</v>
      </c>
      <c r="G51" s="29"/>
    </row>
    <row r="52" spans="1:7" s="25" customFormat="1" ht="45">
      <c r="A52" s="30" t="s">
        <v>232</v>
      </c>
      <c r="B52" s="41" t="s">
        <v>233</v>
      </c>
      <c r="C52" s="31"/>
      <c r="D52" s="31">
        <v>276.10000000000002</v>
      </c>
      <c r="E52" s="31"/>
      <c r="F52" s="32"/>
      <c r="G52" s="33"/>
    </row>
    <row r="53" spans="1:7" s="25" customFormat="1" ht="67.5">
      <c r="A53" s="30" t="s">
        <v>234</v>
      </c>
      <c r="B53" s="41" t="s">
        <v>235</v>
      </c>
      <c r="C53" s="31">
        <v>462.7</v>
      </c>
      <c r="D53" s="31">
        <v>2900</v>
      </c>
      <c r="E53" s="31">
        <v>906.7</v>
      </c>
      <c r="F53" s="32">
        <f t="shared" si="0"/>
        <v>31.26551724137931</v>
      </c>
      <c r="G53" s="33">
        <f t="shared" si="1"/>
        <v>95.958504430516541</v>
      </c>
    </row>
    <row r="54" spans="1:7" s="25" customFormat="1" ht="56.25">
      <c r="A54" s="30" t="s">
        <v>236</v>
      </c>
      <c r="B54" s="41" t="s">
        <v>237</v>
      </c>
      <c r="C54" s="31"/>
      <c r="D54" s="31">
        <v>265.39999999999998</v>
      </c>
      <c r="E54" s="31"/>
      <c r="F54" s="32"/>
      <c r="G54" s="33"/>
    </row>
    <row r="55" spans="1:7" s="25" customFormat="1" ht="101.25">
      <c r="A55" s="30" t="s">
        <v>238</v>
      </c>
      <c r="B55" s="46" t="s">
        <v>239</v>
      </c>
      <c r="C55" s="31">
        <v>346.7</v>
      </c>
      <c r="D55" s="31">
        <v>900</v>
      </c>
      <c r="E55" s="31">
        <v>978.6</v>
      </c>
      <c r="F55" s="32">
        <f t="shared" ref="F55" si="3">E55*100/D55</f>
        <v>108.73333333333333</v>
      </c>
      <c r="G55" s="33">
        <f t="shared" ref="G55" si="4">E55*100/C55-100</f>
        <v>182.26132102682436</v>
      </c>
    </row>
    <row r="56" spans="1:7" s="25" customFormat="1" ht="21">
      <c r="A56" s="26" t="s">
        <v>240</v>
      </c>
      <c r="B56" s="40" t="s">
        <v>241</v>
      </c>
      <c r="C56" s="27">
        <f>C57+C58+C59+C60+C61+C62+C63+C64+C65+C68+C71+C72+C73+C74+C75+C66+C70</f>
        <v>966.9</v>
      </c>
      <c r="D56" s="27">
        <f>D57+D58+D59+D60+D61+D62+D63+D64+D65+D68+D70+D72+D73+D74+D75+D69+D66+D67</f>
        <v>3600</v>
      </c>
      <c r="E56" s="27">
        <f>E57+E58+E59+E60+E61+E62+E63+E64+E65+E68+E70+E72+E73+E74+E75+E69+E66+E67</f>
        <v>1384.0000000000002</v>
      </c>
      <c r="F56" s="28">
        <f t="shared" si="0"/>
        <v>38.44444444444445</v>
      </c>
      <c r="G56" s="29">
        <f t="shared" si="1"/>
        <v>43.137863274382084</v>
      </c>
    </row>
    <row r="57" spans="1:7" s="25" customFormat="1" ht="123.75">
      <c r="A57" s="30" t="s">
        <v>242</v>
      </c>
      <c r="B57" s="42" t="s">
        <v>243</v>
      </c>
      <c r="C57" s="31">
        <v>13.3</v>
      </c>
      <c r="D57" s="31">
        <v>100</v>
      </c>
      <c r="E57" s="31">
        <v>13.5</v>
      </c>
      <c r="F57" s="32">
        <f t="shared" si="0"/>
        <v>13.5</v>
      </c>
      <c r="G57" s="33">
        <f t="shared" si="1"/>
        <v>1.5037593984962285</v>
      </c>
    </row>
    <row r="58" spans="1:7" s="25" customFormat="1" ht="67.5">
      <c r="A58" s="30" t="s">
        <v>244</v>
      </c>
      <c r="B58" s="41" t="s">
        <v>245</v>
      </c>
      <c r="C58" s="31">
        <v>1.5</v>
      </c>
      <c r="D58" s="31">
        <v>19</v>
      </c>
      <c r="E58" s="31">
        <v>8.4</v>
      </c>
      <c r="F58" s="32">
        <f t="shared" si="0"/>
        <v>44.210526315789473</v>
      </c>
      <c r="G58" s="33">
        <f t="shared" si="1"/>
        <v>460</v>
      </c>
    </row>
    <row r="59" spans="1:7" s="25" customFormat="1" ht="67.5">
      <c r="A59" s="30" t="s">
        <v>246</v>
      </c>
      <c r="B59" s="41" t="s">
        <v>247</v>
      </c>
      <c r="C59" s="31">
        <v>0.2</v>
      </c>
      <c r="D59" s="31">
        <v>60</v>
      </c>
      <c r="E59" s="31"/>
      <c r="F59" s="32"/>
      <c r="G59" s="33">
        <f t="shared" si="1"/>
        <v>-100</v>
      </c>
    </row>
    <row r="60" spans="1:7" s="25" customFormat="1" ht="101.25">
      <c r="A60" s="30" t="s">
        <v>248</v>
      </c>
      <c r="B60" s="46" t="s">
        <v>239</v>
      </c>
      <c r="C60" s="31">
        <v>11.3</v>
      </c>
      <c r="D60" s="31">
        <v>72</v>
      </c>
      <c r="E60" s="31">
        <v>11.9</v>
      </c>
      <c r="F60" s="32">
        <f t="shared" ref="F60:G62" si="5">E60*100/D60</f>
        <v>16.527777777777779</v>
      </c>
      <c r="G60" s="32">
        <f t="shared" si="5"/>
        <v>138.88888888888889</v>
      </c>
    </row>
    <row r="61" spans="1:7" s="25" customFormat="1" ht="56.25">
      <c r="A61" s="30" t="s">
        <v>249</v>
      </c>
      <c r="B61" s="41" t="s">
        <v>250</v>
      </c>
      <c r="C61" s="31">
        <v>3.5</v>
      </c>
      <c r="D61" s="31">
        <v>10</v>
      </c>
      <c r="E61" s="31"/>
      <c r="F61" s="32"/>
      <c r="G61" s="32"/>
    </row>
    <row r="62" spans="1:7" s="25" customFormat="1" ht="33.75">
      <c r="A62" s="30" t="s">
        <v>251</v>
      </c>
      <c r="B62" s="41" t="s">
        <v>252</v>
      </c>
      <c r="C62" s="31"/>
      <c r="D62" s="31">
        <v>186</v>
      </c>
      <c r="E62" s="31">
        <v>1</v>
      </c>
      <c r="F62" s="32">
        <f t="shared" si="5"/>
        <v>0.5376344086021505</v>
      </c>
      <c r="G62" s="32"/>
    </row>
    <row r="63" spans="1:7" s="25" customFormat="1" ht="45">
      <c r="A63" s="30" t="s">
        <v>253</v>
      </c>
      <c r="B63" s="41" t="s">
        <v>254</v>
      </c>
      <c r="C63" s="31">
        <v>1.5</v>
      </c>
      <c r="D63" s="31">
        <v>3</v>
      </c>
      <c r="E63" s="31"/>
      <c r="F63" s="32"/>
      <c r="G63" s="32"/>
    </row>
    <row r="64" spans="1:7" s="25" customFormat="1" ht="33.75">
      <c r="A64" s="30" t="s">
        <v>255</v>
      </c>
      <c r="B64" s="41" t="s">
        <v>256</v>
      </c>
      <c r="C64" s="31">
        <v>1</v>
      </c>
      <c r="D64" s="31">
        <v>93</v>
      </c>
      <c r="E64" s="31">
        <v>137</v>
      </c>
      <c r="F64" s="32">
        <f t="shared" ref="F64:G64" si="6">E64*100/D64</f>
        <v>147.31182795698925</v>
      </c>
      <c r="G64" s="32">
        <f t="shared" si="6"/>
        <v>107.52688172043011</v>
      </c>
    </row>
    <row r="65" spans="1:7" s="25" customFormat="1" ht="22.5">
      <c r="A65" s="30" t="s">
        <v>257</v>
      </c>
      <c r="B65" s="41" t="s">
        <v>258</v>
      </c>
      <c r="C65" s="31">
        <v>26.6</v>
      </c>
      <c r="D65" s="31">
        <v>100</v>
      </c>
      <c r="E65" s="31">
        <v>114.4</v>
      </c>
      <c r="F65" s="32">
        <f t="shared" si="0"/>
        <v>114.4</v>
      </c>
      <c r="G65" s="33">
        <f t="shared" si="1"/>
        <v>330.0751879699248</v>
      </c>
    </row>
    <row r="66" spans="1:7" s="25" customFormat="1" ht="67.5">
      <c r="A66" s="30" t="s">
        <v>259</v>
      </c>
      <c r="B66" s="41" t="s">
        <v>260</v>
      </c>
      <c r="C66" s="31">
        <v>15.1</v>
      </c>
      <c r="D66" s="31">
        <v>55</v>
      </c>
      <c r="E66" s="31">
        <v>11.1</v>
      </c>
      <c r="F66" s="32">
        <f t="shared" si="0"/>
        <v>20.181818181818183</v>
      </c>
      <c r="G66" s="32">
        <f t="shared" si="0"/>
        <v>181.81818181818184</v>
      </c>
    </row>
    <row r="67" spans="1:7" s="25" customFormat="1" ht="45">
      <c r="A67" s="30" t="s">
        <v>261</v>
      </c>
      <c r="B67" s="43" t="s">
        <v>262</v>
      </c>
      <c r="C67" s="31"/>
      <c r="D67" s="31"/>
      <c r="E67" s="31">
        <v>30</v>
      </c>
      <c r="F67" s="32"/>
      <c r="G67" s="32"/>
    </row>
    <row r="68" spans="1:7" s="25" customFormat="1" ht="33.75">
      <c r="A68" s="30" t="s">
        <v>263</v>
      </c>
      <c r="B68" s="41" t="s">
        <v>264</v>
      </c>
      <c r="C68" s="31">
        <v>7.8</v>
      </c>
      <c r="D68" s="31">
        <v>15</v>
      </c>
      <c r="E68" s="31">
        <v>317</v>
      </c>
      <c r="F68" s="32">
        <f t="shared" si="0"/>
        <v>2113.3333333333335</v>
      </c>
      <c r="G68" s="33">
        <f t="shared" si="1"/>
        <v>3964.102564102564</v>
      </c>
    </row>
    <row r="69" spans="1:7" s="25" customFormat="1" ht="56.25">
      <c r="A69" s="30" t="s">
        <v>265</v>
      </c>
      <c r="B69" s="43" t="s">
        <v>266</v>
      </c>
      <c r="C69" s="31"/>
      <c r="D69" s="31"/>
      <c r="E69" s="31">
        <v>10.4</v>
      </c>
      <c r="F69" s="32"/>
      <c r="G69" s="33"/>
    </row>
    <row r="70" spans="1:7" s="25" customFormat="1" ht="67.5">
      <c r="A70" s="30" t="s">
        <v>267</v>
      </c>
      <c r="B70" s="41" t="s">
        <v>268</v>
      </c>
      <c r="C70" s="31">
        <v>47</v>
      </c>
      <c r="D70" s="31">
        <v>145.1</v>
      </c>
      <c r="E70" s="31">
        <v>29.1</v>
      </c>
      <c r="F70" s="32"/>
      <c r="G70" s="33"/>
    </row>
    <row r="71" spans="1:7" s="25" customFormat="1" ht="56.25">
      <c r="A71" s="30" t="s">
        <v>269</v>
      </c>
      <c r="B71" s="41" t="s">
        <v>270</v>
      </c>
      <c r="C71" s="31">
        <v>40</v>
      </c>
      <c r="D71" s="47"/>
      <c r="E71" s="47"/>
      <c r="F71" s="32">
        <f>E70*100/D70</f>
        <v>20.055134390075811</v>
      </c>
      <c r="G71" s="32">
        <f>F71*100/E70</f>
        <v>68.917987594762238</v>
      </c>
    </row>
    <row r="72" spans="1:7" s="25" customFormat="1" ht="45">
      <c r="A72" s="30" t="s">
        <v>271</v>
      </c>
      <c r="B72" s="41" t="s">
        <v>272</v>
      </c>
      <c r="C72" s="31">
        <v>0.6</v>
      </c>
      <c r="D72" s="31"/>
      <c r="E72" s="31">
        <v>2.2000000000000002</v>
      </c>
      <c r="F72" s="32"/>
      <c r="G72" s="33">
        <f t="shared" ref="G72" si="7">E72*100/C72-100</f>
        <v>266.66666666666674</v>
      </c>
    </row>
    <row r="73" spans="1:7" s="25" customFormat="1" ht="78.75">
      <c r="A73" s="30" t="s">
        <v>273</v>
      </c>
      <c r="B73" s="41" t="s">
        <v>274</v>
      </c>
      <c r="C73" s="31">
        <v>227</v>
      </c>
      <c r="D73" s="31">
        <v>778</v>
      </c>
      <c r="E73" s="31">
        <v>249.3</v>
      </c>
      <c r="F73" s="32">
        <f t="shared" si="0"/>
        <v>32.043701799485859</v>
      </c>
      <c r="G73" s="33">
        <f t="shared" si="1"/>
        <v>9.8237885462554999</v>
      </c>
    </row>
    <row r="74" spans="1:7" s="25" customFormat="1" ht="45">
      <c r="A74" s="30" t="s">
        <v>275</v>
      </c>
      <c r="B74" s="41" t="s">
        <v>276</v>
      </c>
      <c r="C74" s="31">
        <v>555.70000000000005</v>
      </c>
      <c r="D74" s="31">
        <v>1963.9</v>
      </c>
      <c r="E74" s="31">
        <v>384.3</v>
      </c>
      <c r="F74" s="32">
        <f t="shared" si="0"/>
        <v>19.568206120474564</v>
      </c>
      <c r="G74" s="33">
        <f t="shared" si="1"/>
        <v>-30.843980565053087</v>
      </c>
    </row>
    <row r="75" spans="1:7" s="25" customFormat="1" ht="45">
      <c r="A75" s="30" t="s">
        <v>277</v>
      </c>
      <c r="B75" s="41" t="s">
        <v>278</v>
      </c>
      <c r="C75" s="31">
        <v>14.8</v>
      </c>
      <c r="D75" s="31"/>
      <c r="E75" s="31">
        <v>64.400000000000006</v>
      </c>
      <c r="F75" s="32"/>
      <c r="G75" s="33">
        <f t="shared" ref="G75:G79" si="8">E75*100/C75-100</f>
        <v>335.13513513513516</v>
      </c>
    </row>
    <row r="76" spans="1:7" s="25" customFormat="1" ht="21">
      <c r="A76" s="26" t="s">
        <v>279</v>
      </c>
      <c r="B76" s="40" t="s">
        <v>280</v>
      </c>
      <c r="C76" s="27">
        <f>C78+C79+C80+C77</f>
        <v>-6.9</v>
      </c>
      <c r="D76" s="27">
        <f t="shared" ref="D76" si="9">D78+D79+D80+D77</f>
        <v>2</v>
      </c>
      <c r="E76" s="27">
        <f>E78+E79+E80+E77</f>
        <v>105.80000000000001</v>
      </c>
      <c r="F76" s="28">
        <f t="shared" ref="F76" si="10">E76*100/D76</f>
        <v>5290.0000000000009</v>
      </c>
      <c r="G76" s="29">
        <f t="shared" si="8"/>
        <v>-1633.3333333333335</v>
      </c>
    </row>
    <row r="77" spans="1:7" s="25" customFormat="1" ht="22.5">
      <c r="A77" s="30" t="s">
        <v>281</v>
      </c>
      <c r="B77" s="41" t="s">
        <v>282</v>
      </c>
      <c r="C77" s="31">
        <v>-9.3000000000000007</v>
      </c>
      <c r="D77" s="27"/>
      <c r="E77" s="31">
        <v>-9.6</v>
      </c>
      <c r="F77" s="32"/>
      <c r="G77" s="33">
        <f t="shared" si="8"/>
        <v>3.2258064516128968</v>
      </c>
    </row>
    <row r="78" spans="1:7" s="25" customFormat="1" ht="22.5">
      <c r="A78" s="30" t="s">
        <v>283</v>
      </c>
      <c r="B78" s="41" t="s">
        <v>284</v>
      </c>
      <c r="C78" s="31">
        <v>1.1000000000000001</v>
      </c>
      <c r="D78" s="31"/>
      <c r="E78" s="31">
        <v>21.4</v>
      </c>
      <c r="F78" s="32"/>
      <c r="G78" s="33">
        <f t="shared" si="8"/>
        <v>1845.4545454545453</v>
      </c>
    </row>
    <row r="79" spans="1:7" s="25" customFormat="1" ht="22.5">
      <c r="A79" s="30" t="s">
        <v>285</v>
      </c>
      <c r="B79" s="41" t="s">
        <v>286</v>
      </c>
      <c r="C79" s="31">
        <v>1.3</v>
      </c>
      <c r="D79" s="31"/>
      <c r="E79" s="31">
        <v>93.5</v>
      </c>
      <c r="F79" s="32"/>
      <c r="G79" s="33">
        <f t="shared" si="8"/>
        <v>7092.3076923076924</v>
      </c>
    </row>
    <row r="80" spans="1:7" s="25" customFormat="1" ht="22.5">
      <c r="A80" s="30" t="s">
        <v>287</v>
      </c>
      <c r="B80" s="41" t="s">
        <v>288</v>
      </c>
      <c r="C80" s="31"/>
      <c r="D80" s="31">
        <v>2</v>
      </c>
      <c r="E80" s="31">
        <v>0.5</v>
      </c>
      <c r="F80" s="32">
        <f t="shared" ref="F80" si="11">E80*100/D80</f>
        <v>25</v>
      </c>
      <c r="G80" s="33"/>
    </row>
    <row r="81" spans="1:7" ht="21">
      <c r="A81" s="37" t="s">
        <v>5</v>
      </c>
      <c r="B81" s="48" t="s">
        <v>6</v>
      </c>
      <c r="C81" s="58">
        <f>C82+C104+C106</f>
        <v>138439.40000000002</v>
      </c>
      <c r="D81" s="59">
        <f>D82+D101+D104+D106</f>
        <v>724098.7</v>
      </c>
      <c r="E81" s="59">
        <f>E82+E101+E104+E106</f>
        <v>125725.7</v>
      </c>
      <c r="F81" s="49">
        <f t="shared" ref="F81:F103" si="12">E81*100/D81</f>
        <v>17.363061140698086</v>
      </c>
      <c r="G81" s="50">
        <f t="shared" ref="G81:G107" si="13">E81*100/C81-100</f>
        <v>-9.1835850198715292</v>
      </c>
    </row>
    <row r="82" spans="1:7" ht="42">
      <c r="A82" s="37" t="s">
        <v>7</v>
      </c>
      <c r="B82" s="48" t="s">
        <v>8</v>
      </c>
      <c r="C82" s="58">
        <f>C83+C86+C91</f>
        <v>140209.70000000001</v>
      </c>
      <c r="D82" s="59">
        <f>D83+D86+D91</f>
        <v>724063.6</v>
      </c>
      <c r="E82" s="59">
        <f>E83+E86+E91</f>
        <v>126759.2</v>
      </c>
      <c r="F82" s="49">
        <f t="shared" si="12"/>
        <v>17.506638919564526</v>
      </c>
      <c r="G82" s="50">
        <f t="shared" si="13"/>
        <v>-9.5931308604183698</v>
      </c>
    </row>
    <row r="83" spans="1:7" ht="21">
      <c r="A83" s="37" t="s">
        <v>109</v>
      </c>
      <c r="B83" s="48" t="s">
        <v>9</v>
      </c>
      <c r="C83" s="59">
        <f>C84+C85</f>
        <v>12658.9</v>
      </c>
      <c r="D83" s="59">
        <f>D84+D85</f>
        <v>1031.7</v>
      </c>
      <c r="E83" s="59">
        <f>E84+E85</f>
        <v>258</v>
      </c>
      <c r="F83" s="49">
        <f t="shared" si="12"/>
        <v>25.007269555103228</v>
      </c>
      <c r="G83" s="50">
        <f t="shared" si="13"/>
        <v>-97.961908222673372</v>
      </c>
    </row>
    <row r="84" spans="1:7" ht="22.5">
      <c r="A84" s="51" t="s">
        <v>110</v>
      </c>
      <c r="B84" s="52" t="s">
        <v>10</v>
      </c>
      <c r="C84" s="60">
        <v>4956.3999999999996</v>
      </c>
      <c r="D84" s="60">
        <v>1031.7</v>
      </c>
      <c r="E84" s="60">
        <v>258</v>
      </c>
      <c r="F84" s="53">
        <f t="shared" si="12"/>
        <v>25.007269555103228</v>
      </c>
      <c r="G84" s="54">
        <f t="shared" si="13"/>
        <v>-94.794608990396256</v>
      </c>
    </row>
    <row r="85" spans="1:7" ht="33.75">
      <c r="A85" s="51" t="s">
        <v>111</v>
      </c>
      <c r="B85" s="52" t="s">
        <v>11</v>
      </c>
      <c r="C85" s="60">
        <v>7702.5</v>
      </c>
      <c r="D85" s="60"/>
      <c r="E85" s="60"/>
      <c r="F85" s="53"/>
      <c r="G85" s="54">
        <f t="shared" si="13"/>
        <v>-100</v>
      </c>
    </row>
    <row r="86" spans="1:7" ht="31.5">
      <c r="A86" s="37" t="s">
        <v>112</v>
      </c>
      <c r="B86" s="48" t="s">
        <v>12</v>
      </c>
      <c r="C86" s="59">
        <f>C87+C88+C89+C90</f>
        <v>17509</v>
      </c>
      <c r="D86" s="59">
        <f>D87+D88+D89+D90</f>
        <v>92051.9</v>
      </c>
      <c r="E86" s="59">
        <f>E87+E88+E89+E90</f>
        <v>3600</v>
      </c>
      <c r="F86" s="49">
        <f t="shared" si="12"/>
        <v>3.9108372559393128</v>
      </c>
      <c r="G86" s="50">
        <f t="shared" si="13"/>
        <v>-79.439145582271976</v>
      </c>
    </row>
    <row r="87" spans="1:7" ht="22.5">
      <c r="A87" s="51" t="s">
        <v>113</v>
      </c>
      <c r="B87" s="52" t="s">
        <v>29</v>
      </c>
      <c r="C87" s="60"/>
      <c r="D87" s="60">
        <v>241.8</v>
      </c>
      <c r="E87" s="60"/>
      <c r="F87" s="53"/>
      <c r="G87" s="54"/>
    </row>
    <row r="88" spans="1:7" s="10" customFormat="1" ht="56.25">
      <c r="A88" s="51" t="s">
        <v>114</v>
      </c>
      <c r="B88" s="52" t="s">
        <v>30</v>
      </c>
      <c r="C88" s="60"/>
      <c r="D88" s="60">
        <v>7196.2</v>
      </c>
      <c r="E88" s="60"/>
      <c r="F88" s="53"/>
      <c r="G88" s="54"/>
    </row>
    <row r="89" spans="1:7" ht="45">
      <c r="A89" s="51" t="s">
        <v>132</v>
      </c>
      <c r="B89" s="52" t="s">
        <v>134</v>
      </c>
      <c r="C89" s="60"/>
      <c r="D89" s="60">
        <v>12234.4</v>
      </c>
      <c r="E89" s="60"/>
      <c r="F89" s="53"/>
      <c r="G89" s="54"/>
    </row>
    <row r="90" spans="1:7" ht="22.5">
      <c r="A90" s="51" t="s">
        <v>115</v>
      </c>
      <c r="B90" s="52" t="s">
        <v>13</v>
      </c>
      <c r="C90" s="60">
        <v>17509</v>
      </c>
      <c r="D90" s="60">
        <v>72379.5</v>
      </c>
      <c r="E90" s="60">
        <v>3600</v>
      </c>
      <c r="F90" s="53">
        <f t="shared" si="12"/>
        <v>4.9737840134292171</v>
      </c>
      <c r="G90" s="54">
        <f t="shared" si="13"/>
        <v>-79.439145582271976</v>
      </c>
    </row>
    <row r="91" spans="1:7" ht="21">
      <c r="A91" s="37" t="s">
        <v>116</v>
      </c>
      <c r="B91" s="48" t="s">
        <v>14</v>
      </c>
      <c r="C91" s="58">
        <f>C92+C93+C94+C95+C97+C99+C100+C96</f>
        <v>110041.8</v>
      </c>
      <c r="D91" s="58">
        <f>D92+D93+D94+D95+D97+D99+D100+D96+D98</f>
        <v>630980</v>
      </c>
      <c r="E91" s="58">
        <f>E92+E93+E94+E95+E97+E99+E100+E96+E98</f>
        <v>122901.2</v>
      </c>
      <c r="F91" s="49">
        <f t="shared" si="12"/>
        <v>19.4778281403531</v>
      </c>
      <c r="G91" s="50">
        <f t="shared" si="13"/>
        <v>11.685922985629091</v>
      </c>
    </row>
    <row r="92" spans="1:7" ht="33.75">
      <c r="A92" s="51" t="s">
        <v>117</v>
      </c>
      <c r="B92" s="52" t="s">
        <v>15</v>
      </c>
      <c r="C92" s="60">
        <v>3526.6</v>
      </c>
      <c r="D92" s="60">
        <v>31338.6</v>
      </c>
      <c r="E92" s="60">
        <v>5749.5</v>
      </c>
      <c r="F92" s="53">
        <f t="shared" si="12"/>
        <v>18.346384331144339</v>
      </c>
      <c r="G92" s="54">
        <f t="shared" si="13"/>
        <v>63.032382464696866</v>
      </c>
    </row>
    <row r="93" spans="1:7" ht="78.75">
      <c r="A93" s="51" t="s">
        <v>118</v>
      </c>
      <c r="B93" s="52" t="s">
        <v>16</v>
      </c>
      <c r="C93" s="60">
        <v>1240</v>
      </c>
      <c r="D93" s="60">
        <v>7893.2</v>
      </c>
      <c r="E93" s="60">
        <v>1800</v>
      </c>
      <c r="F93" s="53">
        <f t="shared" si="12"/>
        <v>22.804439264176761</v>
      </c>
      <c r="G93" s="54">
        <f t="shared" si="13"/>
        <v>45.161290322580641</v>
      </c>
    </row>
    <row r="94" spans="1:7" ht="67.5">
      <c r="A94" s="51" t="s">
        <v>119</v>
      </c>
      <c r="B94" s="52" t="s">
        <v>17</v>
      </c>
      <c r="C94" s="60"/>
      <c r="D94" s="60">
        <v>11128.7</v>
      </c>
      <c r="E94" s="60"/>
      <c r="F94" s="53"/>
      <c r="G94" s="54"/>
    </row>
    <row r="95" spans="1:7" ht="45">
      <c r="A95" s="51" t="s">
        <v>120</v>
      </c>
      <c r="B95" s="52" t="s">
        <v>18</v>
      </c>
      <c r="C95" s="60">
        <v>594.29999999999995</v>
      </c>
      <c r="D95" s="60">
        <v>2698.8</v>
      </c>
      <c r="E95" s="60">
        <v>674.7</v>
      </c>
      <c r="F95" s="53">
        <f t="shared" si="12"/>
        <v>25</v>
      </c>
      <c r="G95" s="54">
        <f t="shared" si="13"/>
        <v>13.528520949015657</v>
      </c>
    </row>
    <row r="96" spans="1:7" s="11" customFormat="1" ht="67.5">
      <c r="A96" s="51" t="s">
        <v>121</v>
      </c>
      <c r="B96" s="52" t="s">
        <v>31</v>
      </c>
      <c r="C96" s="60">
        <v>213.4</v>
      </c>
      <c r="D96" s="60">
        <v>7.6</v>
      </c>
      <c r="E96" s="60"/>
      <c r="F96" s="53"/>
      <c r="G96" s="54"/>
    </row>
    <row r="97" spans="1:7" ht="67.5">
      <c r="A97" s="51" t="s">
        <v>122</v>
      </c>
      <c r="B97" s="55" t="s">
        <v>135</v>
      </c>
      <c r="C97" s="60"/>
      <c r="D97" s="60">
        <v>834.5</v>
      </c>
      <c r="E97" s="60"/>
      <c r="F97" s="53"/>
      <c r="G97" s="54"/>
    </row>
    <row r="98" spans="1:7" s="25" customFormat="1" ht="78.75">
      <c r="A98" s="51" t="s">
        <v>133</v>
      </c>
      <c r="B98" s="55" t="s">
        <v>136</v>
      </c>
      <c r="C98" s="60"/>
      <c r="D98" s="60">
        <v>834.5</v>
      </c>
      <c r="E98" s="60"/>
      <c r="F98" s="53"/>
      <c r="G98" s="54"/>
    </row>
    <row r="99" spans="1:7" ht="33.75">
      <c r="A99" s="51" t="s">
        <v>123</v>
      </c>
      <c r="B99" s="52" t="s">
        <v>19</v>
      </c>
      <c r="C99" s="60">
        <v>33.4</v>
      </c>
      <c r="D99" s="60">
        <v>84.1</v>
      </c>
      <c r="E99" s="60">
        <v>21</v>
      </c>
      <c r="F99" s="53">
        <f t="shared" si="12"/>
        <v>24.970273483947683</v>
      </c>
      <c r="G99" s="54">
        <f t="shared" si="13"/>
        <v>-37.125748502994007</v>
      </c>
    </row>
    <row r="100" spans="1:7" ht="22.5">
      <c r="A100" s="51" t="s">
        <v>124</v>
      </c>
      <c r="B100" s="52" t="s">
        <v>20</v>
      </c>
      <c r="C100" s="60">
        <v>104434.1</v>
      </c>
      <c r="D100" s="60">
        <v>576160</v>
      </c>
      <c r="E100" s="60">
        <v>114656</v>
      </c>
      <c r="F100" s="53">
        <f t="shared" si="12"/>
        <v>19.900027770063872</v>
      </c>
      <c r="G100" s="54">
        <f t="shared" si="13"/>
        <v>9.7878949500211121</v>
      </c>
    </row>
    <row r="101" spans="1:7" ht="21">
      <c r="A101" s="37" t="s">
        <v>21</v>
      </c>
      <c r="B101" s="48" t="s">
        <v>22</v>
      </c>
      <c r="C101" s="59">
        <f>C103</f>
        <v>16.5</v>
      </c>
      <c r="D101" s="59">
        <f>D103+D102</f>
        <v>35.1</v>
      </c>
      <c r="E101" s="59">
        <f>E103+E102</f>
        <v>25</v>
      </c>
      <c r="F101" s="49">
        <f t="shared" si="12"/>
        <v>71.225071225071218</v>
      </c>
      <c r="G101" s="54"/>
    </row>
    <row r="102" spans="1:7" s="25" customFormat="1" ht="45">
      <c r="A102" s="51" t="s">
        <v>137</v>
      </c>
      <c r="B102" s="52" t="s">
        <v>138</v>
      </c>
      <c r="C102" s="61"/>
      <c r="D102" s="61">
        <v>32.1</v>
      </c>
      <c r="E102" s="59"/>
      <c r="F102" s="49"/>
      <c r="G102" s="54"/>
    </row>
    <row r="103" spans="1:7" ht="22.5">
      <c r="A103" s="51" t="s">
        <v>32</v>
      </c>
      <c r="B103" s="52" t="s">
        <v>139</v>
      </c>
      <c r="C103" s="60">
        <v>16.5</v>
      </c>
      <c r="D103" s="60">
        <v>3</v>
      </c>
      <c r="E103" s="60">
        <v>25</v>
      </c>
      <c r="F103" s="53">
        <f t="shared" si="12"/>
        <v>833.33333333333337</v>
      </c>
      <c r="G103" s="54"/>
    </row>
    <row r="104" spans="1:7" ht="115.5">
      <c r="A104" s="37" t="s">
        <v>23</v>
      </c>
      <c r="B104" s="48" t="s">
        <v>24</v>
      </c>
      <c r="C104" s="62">
        <f>C105</f>
        <v>68.7</v>
      </c>
      <c r="D104" s="63"/>
      <c r="E104" s="62">
        <f>E105</f>
        <v>692.3</v>
      </c>
      <c r="F104" s="49"/>
      <c r="G104" s="54">
        <f t="shared" si="13"/>
        <v>907.71470160116439</v>
      </c>
    </row>
    <row r="105" spans="1:7" ht="78.75">
      <c r="A105" s="51" t="s">
        <v>125</v>
      </c>
      <c r="B105" s="52" t="s">
        <v>25</v>
      </c>
      <c r="C105" s="63">
        <v>68.7</v>
      </c>
      <c r="D105" s="63"/>
      <c r="E105" s="63">
        <v>692.3</v>
      </c>
      <c r="F105" s="49"/>
      <c r="G105" s="54">
        <f t="shared" si="13"/>
        <v>907.71470160116439</v>
      </c>
    </row>
    <row r="106" spans="1:7" ht="52.5">
      <c r="A106" s="37" t="s">
        <v>26</v>
      </c>
      <c r="B106" s="48" t="s">
        <v>27</v>
      </c>
      <c r="C106" s="62">
        <f>C107</f>
        <v>-1839</v>
      </c>
      <c r="D106" s="62">
        <f t="shared" ref="D106:E106" si="14">D107</f>
        <v>0</v>
      </c>
      <c r="E106" s="62">
        <f t="shared" si="14"/>
        <v>-1750.8</v>
      </c>
      <c r="F106" s="49"/>
      <c r="G106" s="50">
        <f t="shared" si="13"/>
        <v>-4.7960848287112583</v>
      </c>
    </row>
    <row r="107" spans="1:7" ht="56.25">
      <c r="A107" s="51" t="s">
        <v>126</v>
      </c>
      <c r="B107" s="52" t="s">
        <v>28</v>
      </c>
      <c r="C107" s="63">
        <v>-1839</v>
      </c>
      <c r="D107" s="63"/>
      <c r="E107" s="63">
        <v>-1750.8</v>
      </c>
      <c r="F107" s="53"/>
      <c r="G107" s="54">
        <f t="shared" si="13"/>
        <v>-4.7960848287112583</v>
      </c>
    </row>
    <row r="108" spans="1:7">
      <c r="A108" s="56" t="s">
        <v>0</v>
      </c>
      <c r="B108" s="57"/>
      <c r="C108" s="59">
        <f>C81+C6</f>
        <v>225975.80000000002</v>
      </c>
      <c r="D108" s="59">
        <f t="shared" ref="D108:E108" si="15">D81+D6</f>
        <v>1193846.3999999999</v>
      </c>
      <c r="E108" s="59">
        <f t="shared" si="15"/>
        <v>247188.8</v>
      </c>
      <c r="F108" s="49">
        <f>E108*100/D108</f>
        <v>20.705243153558115</v>
      </c>
      <c r="G108" s="50">
        <f>E108*100/C108-100</f>
        <v>9.3872883733567818</v>
      </c>
    </row>
    <row r="110" spans="1:7">
      <c r="A110" s="72" t="s">
        <v>293</v>
      </c>
      <c r="B110" s="72"/>
      <c r="C110" s="72"/>
      <c r="D110" s="72"/>
      <c r="E110" s="72"/>
      <c r="F110" s="72"/>
      <c r="G110" s="72"/>
    </row>
    <row r="111" spans="1:7">
      <c r="A111" s="72"/>
      <c r="B111" s="72"/>
      <c r="C111" s="72"/>
      <c r="D111" s="72"/>
      <c r="E111" s="72"/>
      <c r="F111" s="72"/>
      <c r="G111" s="72"/>
    </row>
    <row r="112" spans="1:7" ht="69.75" customHeight="1">
      <c r="A112" s="14" t="s">
        <v>33</v>
      </c>
      <c r="B112" s="14" t="s">
        <v>34</v>
      </c>
      <c r="C112" s="14" t="s">
        <v>127</v>
      </c>
      <c r="D112" s="24" t="s">
        <v>131</v>
      </c>
      <c r="E112" s="14" t="s">
        <v>128</v>
      </c>
      <c r="F112" s="15" t="s">
        <v>129</v>
      </c>
      <c r="G112" s="16" t="s">
        <v>130</v>
      </c>
    </row>
    <row r="113" spans="1:7">
      <c r="A113" s="14" t="s">
        <v>35</v>
      </c>
      <c r="B113" s="17" t="s">
        <v>36</v>
      </c>
      <c r="C113" s="64">
        <f>C114+C115+C116+C117+C118+C119+C120</f>
        <v>27317.800000000003</v>
      </c>
      <c r="D113" s="64">
        <f>D114+D115+D116+D117+D118+D119+D120</f>
        <v>161231.5</v>
      </c>
      <c r="E113" s="64">
        <f>E114+E115+E116+E117+E118+E119+E120</f>
        <v>27862.7</v>
      </c>
      <c r="F113" s="65">
        <f>E113*100/D113</f>
        <v>17.28117644504951</v>
      </c>
      <c r="G113" s="65">
        <f>E113*100/C113-100</f>
        <v>1.9946701418122927</v>
      </c>
    </row>
    <row r="114" spans="1:7" ht="29.25">
      <c r="A114" s="18" t="s">
        <v>37</v>
      </c>
      <c r="B114" s="19" t="s">
        <v>38</v>
      </c>
      <c r="C114" s="66">
        <v>1665</v>
      </c>
      <c r="D114" s="67">
        <v>9118</v>
      </c>
      <c r="E114" s="67">
        <v>1737.2</v>
      </c>
      <c r="F114" s="68">
        <f t="shared" ref="F114:F150" si="16">E114*100/D114</f>
        <v>19.05242377714411</v>
      </c>
      <c r="G114" s="68">
        <f t="shared" ref="G114:G150" si="17">E114*100/C114-100</f>
        <v>4.3363363363363305</v>
      </c>
    </row>
    <row r="115" spans="1:7" ht="39">
      <c r="A115" s="18" t="s">
        <v>39</v>
      </c>
      <c r="B115" s="19" t="s">
        <v>40</v>
      </c>
      <c r="C115" s="66">
        <v>10</v>
      </c>
      <c r="D115" s="67">
        <v>150</v>
      </c>
      <c r="E115" s="67">
        <v>17.3</v>
      </c>
      <c r="F115" s="68">
        <f t="shared" si="16"/>
        <v>11.533333333333333</v>
      </c>
      <c r="G115" s="68">
        <f t="shared" si="17"/>
        <v>73</v>
      </c>
    </row>
    <row r="116" spans="1:7" ht="39">
      <c r="A116" s="18" t="s">
        <v>41</v>
      </c>
      <c r="B116" s="19" t="s">
        <v>42</v>
      </c>
      <c r="C116" s="66">
        <v>19773.2</v>
      </c>
      <c r="D116" s="67">
        <v>108637.5</v>
      </c>
      <c r="E116" s="67">
        <v>20986.400000000001</v>
      </c>
      <c r="F116" s="68">
        <f t="shared" si="16"/>
        <v>19.317823035323897</v>
      </c>
      <c r="G116" s="68">
        <f t="shared" si="17"/>
        <v>6.1355774482633052</v>
      </c>
    </row>
    <row r="117" spans="1:7" s="12" customFormat="1">
      <c r="A117" s="20" t="s">
        <v>107</v>
      </c>
      <c r="B117" s="21" t="s">
        <v>108</v>
      </c>
      <c r="C117" s="66"/>
      <c r="D117" s="67">
        <v>7.6</v>
      </c>
      <c r="E117" s="67"/>
      <c r="F117" s="68"/>
      <c r="G117" s="68"/>
    </row>
    <row r="118" spans="1:7" ht="29.25">
      <c r="A118" s="18" t="s">
        <v>43</v>
      </c>
      <c r="B118" s="19" t="s">
        <v>44</v>
      </c>
      <c r="C118" s="66">
        <v>2351.9</v>
      </c>
      <c r="D118" s="67">
        <v>11326</v>
      </c>
      <c r="E118" s="67">
        <v>2550</v>
      </c>
      <c r="F118" s="68">
        <f t="shared" si="16"/>
        <v>22.514568250044146</v>
      </c>
      <c r="G118" s="68">
        <f t="shared" si="17"/>
        <v>8.4229771673965672</v>
      </c>
    </row>
    <row r="119" spans="1:7">
      <c r="A119" s="18" t="s">
        <v>45</v>
      </c>
      <c r="B119" s="19" t="s">
        <v>46</v>
      </c>
      <c r="C119" s="66">
        <v>0</v>
      </c>
      <c r="D119" s="67">
        <v>586.6</v>
      </c>
      <c r="E119" s="67">
        <v>0</v>
      </c>
      <c r="F119" s="68">
        <f t="shared" si="16"/>
        <v>0</v>
      </c>
      <c r="G119" s="68"/>
    </row>
    <row r="120" spans="1:7">
      <c r="A120" s="18" t="s">
        <v>47</v>
      </c>
      <c r="B120" s="19" t="s">
        <v>48</v>
      </c>
      <c r="C120" s="66">
        <v>3517.7</v>
      </c>
      <c r="D120" s="67">
        <v>31405.8</v>
      </c>
      <c r="E120" s="67">
        <v>2571.8000000000002</v>
      </c>
      <c r="F120" s="68">
        <f t="shared" si="16"/>
        <v>8.1889332543670292</v>
      </c>
      <c r="G120" s="68">
        <f t="shared" si="17"/>
        <v>-26.889729084344879</v>
      </c>
    </row>
    <row r="121" spans="1:7" ht="29.25">
      <c r="A121" s="14" t="s">
        <v>49</v>
      </c>
      <c r="B121" s="17" t="s">
        <v>50</v>
      </c>
      <c r="C121" s="64">
        <v>120.5</v>
      </c>
      <c r="D121" s="69">
        <v>1738.6</v>
      </c>
      <c r="E121" s="69">
        <v>90.5</v>
      </c>
      <c r="F121" s="65">
        <f t="shared" si="16"/>
        <v>5.2053376279765331</v>
      </c>
      <c r="G121" s="65">
        <f t="shared" si="17"/>
        <v>-24.896265560165972</v>
      </c>
    </row>
    <row r="122" spans="1:7" ht="29.25">
      <c r="A122" s="18" t="s">
        <v>51</v>
      </c>
      <c r="B122" s="19" t="s">
        <v>52</v>
      </c>
      <c r="C122" s="66">
        <v>120.5</v>
      </c>
      <c r="D122" s="67">
        <v>1738.6</v>
      </c>
      <c r="E122" s="67">
        <v>90.5</v>
      </c>
      <c r="F122" s="68">
        <f t="shared" si="16"/>
        <v>5.2053376279765331</v>
      </c>
      <c r="G122" s="68">
        <f t="shared" si="17"/>
        <v>-24.896265560165972</v>
      </c>
    </row>
    <row r="123" spans="1:7">
      <c r="A123" s="14" t="s">
        <v>53</v>
      </c>
      <c r="B123" s="17" t="s">
        <v>54</v>
      </c>
      <c r="C123" s="64">
        <f>C124+C125</f>
        <v>7123.5</v>
      </c>
      <c r="D123" s="64">
        <f t="shared" ref="D123:E123" si="18">D124+D125</f>
        <v>59732.3</v>
      </c>
      <c r="E123" s="64">
        <f t="shared" si="18"/>
        <v>6872.8</v>
      </c>
      <c r="F123" s="65">
        <f t="shared" si="16"/>
        <v>11.506002615000593</v>
      </c>
      <c r="G123" s="65">
        <f t="shared" si="17"/>
        <v>-3.5193374043658281</v>
      </c>
    </row>
    <row r="124" spans="1:7">
      <c r="A124" s="18" t="s">
        <v>55</v>
      </c>
      <c r="B124" s="19" t="s">
        <v>56</v>
      </c>
      <c r="C124" s="66">
        <v>6672.5</v>
      </c>
      <c r="D124" s="67">
        <v>47633.4</v>
      </c>
      <c r="E124" s="67">
        <v>4222</v>
      </c>
      <c r="F124" s="68">
        <f t="shared" si="16"/>
        <v>8.8635285325003039</v>
      </c>
      <c r="G124" s="68">
        <f t="shared" si="17"/>
        <v>-36.725365305357812</v>
      </c>
    </row>
    <row r="125" spans="1:7" ht="19.5">
      <c r="A125" s="18" t="s">
        <v>57</v>
      </c>
      <c r="B125" s="19" t="s">
        <v>58</v>
      </c>
      <c r="C125" s="66">
        <v>451</v>
      </c>
      <c r="D125" s="67">
        <v>12098.9</v>
      </c>
      <c r="E125" s="67">
        <v>2650.8</v>
      </c>
      <c r="F125" s="68">
        <f t="shared" si="16"/>
        <v>21.909429782872824</v>
      </c>
      <c r="G125" s="68">
        <f t="shared" si="17"/>
        <v>487.76053215077604</v>
      </c>
    </row>
    <row r="126" spans="1:7" ht="19.5">
      <c r="A126" s="14" t="s">
        <v>59</v>
      </c>
      <c r="B126" s="17" t="s">
        <v>60</v>
      </c>
      <c r="C126" s="64">
        <f>C127+C128+C129</f>
        <v>11322</v>
      </c>
      <c r="D126" s="64">
        <f>D127+D128+D129</f>
        <v>78189.899999999994</v>
      </c>
      <c r="E126" s="64">
        <f>E127+E128+E129</f>
        <v>8487.1</v>
      </c>
      <c r="F126" s="65">
        <f t="shared" si="16"/>
        <v>10.854470973872585</v>
      </c>
      <c r="G126" s="65">
        <f t="shared" si="17"/>
        <v>-25.038862391803562</v>
      </c>
    </row>
    <row r="127" spans="1:7">
      <c r="A127" s="18" t="s">
        <v>61</v>
      </c>
      <c r="B127" s="19" t="s">
        <v>62</v>
      </c>
      <c r="C127" s="66">
        <v>537.20000000000005</v>
      </c>
      <c r="D127" s="67">
        <v>3257.3</v>
      </c>
      <c r="E127" s="67">
        <v>281.2</v>
      </c>
      <c r="F127" s="68">
        <f t="shared" si="16"/>
        <v>8.6329168329598129</v>
      </c>
      <c r="G127" s="68">
        <f t="shared" si="17"/>
        <v>-47.654504839910651</v>
      </c>
    </row>
    <row r="128" spans="1:7">
      <c r="A128" s="18" t="s">
        <v>63</v>
      </c>
      <c r="B128" s="19" t="s">
        <v>64</v>
      </c>
      <c r="C128" s="66">
        <v>3899.5</v>
      </c>
      <c r="D128" s="67">
        <v>38285</v>
      </c>
      <c r="E128" s="67">
        <v>441.2</v>
      </c>
      <c r="F128" s="68">
        <f t="shared" si="16"/>
        <v>1.1524095598798485</v>
      </c>
      <c r="G128" s="68">
        <f t="shared" si="17"/>
        <v>-88.685728939607642</v>
      </c>
    </row>
    <row r="129" spans="1:7">
      <c r="A129" s="18" t="s">
        <v>65</v>
      </c>
      <c r="B129" s="19" t="s">
        <v>66</v>
      </c>
      <c r="C129" s="66">
        <v>6885.3</v>
      </c>
      <c r="D129" s="67">
        <v>36647.599999999999</v>
      </c>
      <c r="E129" s="67">
        <v>7764.7</v>
      </c>
      <c r="F129" s="68">
        <f t="shared" si="16"/>
        <v>21.187472030910619</v>
      </c>
      <c r="G129" s="68">
        <f t="shared" si="17"/>
        <v>12.772137742727253</v>
      </c>
    </row>
    <row r="130" spans="1:7">
      <c r="A130" s="14" t="s">
        <v>67</v>
      </c>
      <c r="B130" s="17" t="s">
        <v>68</v>
      </c>
      <c r="C130" s="64">
        <v>148455.4</v>
      </c>
      <c r="D130" s="69">
        <v>945764.5</v>
      </c>
      <c r="E130" s="69">
        <v>165425.5</v>
      </c>
      <c r="F130" s="65">
        <f t="shared" si="16"/>
        <v>17.49119363224143</v>
      </c>
      <c r="G130" s="65">
        <f t="shared" si="17"/>
        <v>11.431109949520192</v>
      </c>
    </row>
    <row r="131" spans="1:7">
      <c r="A131" s="18" t="s">
        <v>69</v>
      </c>
      <c r="B131" s="19" t="s">
        <v>70</v>
      </c>
      <c r="C131" s="66">
        <v>44883.4</v>
      </c>
      <c r="D131" s="67">
        <v>391887.3</v>
      </c>
      <c r="E131" s="67">
        <v>46960.2</v>
      </c>
      <c r="F131" s="68">
        <f t="shared" si="16"/>
        <v>11.983087994941403</v>
      </c>
      <c r="G131" s="68">
        <f t="shared" si="17"/>
        <v>4.6271004424798434</v>
      </c>
    </row>
    <row r="132" spans="1:7">
      <c r="A132" s="18" t="s">
        <v>71</v>
      </c>
      <c r="B132" s="19" t="s">
        <v>72</v>
      </c>
      <c r="C132" s="66">
        <v>84862.9</v>
      </c>
      <c r="D132" s="67">
        <v>465882.6</v>
      </c>
      <c r="E132" s="67">
        <v>98262.7</v>
      </c>
      <c r="F132" s="68">
        <f t="shared" si="16"/>
        <v>21.091729976607841</v>
      </c>
      <c r="G132" s="68">
        <f t="shared" si="17"/>
        <v>15.789938830749364</v>
      </c>
    </row>
    <row r="133" spans="1:7">
      <c r="A133" s="18" t="s">
        <v>73</v>
      </c>
      <c r="B133" s="21" t="s">
        <v>74</v>
      </c>
      <c r="C133" s="66">
        <v>12908.6</v>
      </c>
      <c r="D133" s="67">
        <v>52769.8</v>
      </c>
      <c r="E133" s="67">
        <v>13617.3</v>
      </c>
      <c r="F133" s="68">
        <f t="shared" si="16"/>
        <v>25.80510064468692</v>
      </c>
      <c r="G133" s="68">
        <f t="shared" si="17"/>
        <v>5.4901383573741498</v>
      </c>
    </row>
    <row r="134" spans="1:7">
      <c r="A134" s="18" t="s">
        <v>75</v>
      </c>
      <c r="B134" s="19" t="s">
        <v>76</v>
      </c>
      <c r="C134" s="66">
        <v>4</v>
      </c>
      <c r="D134" s="67">
        <v>2105.1</v>
      </c>
      <c r="E134" s="67">
        <v>5.6</v>
      </c>
      <c r="F134" s="68">
        <f t="shared" si="16"/>
        <v>0.26602061659778636</v>
      </c>
      <c r="G134" s="68">
        <f t="shared" si="17"/>
        <v>40</v>
      </c>
    </row>
    <row r="135" spans="1:7">
      <c r="A135" s="18" t="s">
        <v>77</v>
      </c>
      <c r="B135" s="19" t="s">
        <v>78</v>
      </c>
      <c r="C135" s="66">
        <v>5796.5</v>
      </c>
      <c r="D135" s="67">
        <v>33119.699999999997</v>
      </c>
      <c r="E135" s="67">
        <v>6579.7</v>
      </c>
      <c r="F135" s="68">
        <f t="shared" si="16"/>
        <v>19.866423910844606</v>
      </c>
      <c r="G135" s="68">
        <f t="shared" si="17"/>
        <v>13.51160182868972</v>
      </c>
    </row>
    <row r="136" spans="1:7">
      <c r="A136" s="14" t="s">
        <v>79</v>
      </c>
      <c r="B136" s="17" t="s">
        <v>80</v>
      </c>
      <c r="C136" s="64">
        <v>30746.799999999999</v>
      </c>
      <c r="D136" s="69">
        <v>121127.8</v>
      </c>
      <c r="E136" s="69">
        <v>29351.599999999999</v>
      </c>
      <c r="F136" s="65">
        <f t="shared" si="16"/>
        <v>24.231926939975793</v>
      </c>
      <c r="G136" s="65">
        <f t="shared" si="17"/>
        <v>-4.5377079891240726</v>
      </c>
    </row>
    <row r="137" spans="1:7">
      <c r="A137" s="18" t="s">
        <v>81</v>
      </c>
      <c r="B137" s="19" t="s">
        <v>82</v>
      </c>
      <c r="C137" s="66">
        <v>28479.9</v>
      </c>
      <c r="D137" s="67">
        <v>107889.1</v>
      </c>
      <c r="E137" s="67">
        <v>26461.4</v>
      </c>
      <c r="F137" s="68">
        <f t="shared" si="16"/>
        <v>24.526481359099296</v>
      </c>
      <c r="G137" s="68">
        <f t="shared" si="17"/>
        <v>-7.0874546610065323</v>
      </c>
    </row>
    <row r="138" spans="1:7" ht="19.5">
      <c r="A138" s="18" t="s">
        <v>83</v>
      </c>
      <c r="B138" s="19" t="s">
        <v>84</v>
      </c>
      <c r="C138" s="66">
        <v>2266.9</v>
      </c>
      <c r="D138" s="67">
        <v>13238.7</v>
      </c>
      <c r="E138" s="67">
        <v>2890.2</v>
      </c>
      <c r="F138" s="68">
        <f t="shared" si="16"/>
        <v>21.831448707199346</v>
      </c>
      <c r="G138" s="68">
        <f t="shared" si="17"/>
        <v>27.495698972164618</v>
      </c>
    </row>
    <row r="139" spans="1:7">
      <c r="A139" s="14" t="s">
        <v>85</v>
      </c>
      <c r="B139" s="17" t="s">
        <v>86</v>
      </c>
      <c r="C139" s="64">
        <v>5017.3999999999996</v>
      </c>
      <c r="D139" s="69">
        <v>57004.1</v>
      </c>
      <c r="E139" s="69">
        <v>6606.3</v>
      </c>
      <c r="F139" s="65">
        <f t="shared" si="16"/>
        <v>11.589166393294517</v>
      </c>
      <c r="G139" s="65">
        <f t="shared" si="17"/>
        <v>31.667796069677536</v>
      </c>
    </row>
    <row r="140" spans="1:7">
      <c r="A140" s="18" t="s">
        <v>87</v>
      </c>
      <c r="B140" s="19" t="s">
        <v>88</v>
      </c>
      <c r="C140" s="66">
        <v>2403.4</v>
      </c>
      <c r="D140" s="67">
        <v>10602.4</v>
      </c>
      <c r="E140" s="67">
        <v>2529.9</v>
      </c>
      <c r="F140" s="68">
        <f t="shared" si="16"/>
        <v>23.86157851052592</v>
      </c>
      <c r="G140" s="68">
        <f t="shared" si="17"/>
        <v>5.2633768827494407</v>
      </c>
    </row>
    <row r="141" spans="1:7">
      <c r="A141" s="18" t="s">
        <v>89</v>
      </c>
      <c r="B141" s="19" t="s">
        <v>90</v>
      </c>
      <c r="C141" s="66">
        <v>1994</v>
      </c>
      <c r="D141" s="67">
        <v>14412</v>
      </c>
      <c r="E141" s="67">
        <v>2276.4</v>
      </c>
      <c r="F141" s="68">
        <f t="shared" si="16"/>
        <v>15.795170691090759</v>
      </c>
      <c r="G141" s="68">
        <f t="shared" si="17"/>
        <v>14.162487462387162</v>
      </c>
    </row>
    <row r="142" spans="1:7">
      <c r="A142" s="18" t="s">
        <v>91</v>
      </c>
      <c r="B142" s="19" t="s">
        <v>92</v>
      </c>
      <c r="C142" s="66">
        <v>620</v>
      </c>
      <c r="D142" s="67">
        <v>31989.7</v>
      </c>
      <c r="E142" s="67">
        <v>1800</v>
      </c>
      <c r="F142" s="68">
        <f t="shared" si="16"/>
        <v>5.626811129832415</v>
      </c>
      <c r="G142" s="68">
        <f t="shared" si="17"/>
        <v>190.32258064516128</v>
      </c>
    </row>
    <row r="143" spans="1:7">
      <c r="A143" s="14" t="s">
        <v>93</v>
      </c>
      <c r="B143" s="17" t="s">
        <v>94</v>
      </c>
      <c r="C143" s="64">
        <v>1119.5999999999999</v>
      </c>
      <c r="D143" s="69">
        <v>22600.9</v>
      </c>
      <c r="E143" s="69">
        <v>2787.6</v>
      </c>
      <c r="F143" s="65">
        <f t="shared" si="16"/>
        <v>12.334022096465183</v>
      </c>
      <c r="G143" s="65">
        <f t="shared" si="17"/>
        <v>148.98177920685961</v>
      </c>
    </row>
    <row r="144" spans="1:7">
      <c r="A144" s="18" t="s">
        <v>95</v>
      </c>
      <c r="B144" s="19" t="s">
        <v>96</v>
      </c>
      <c r="C144" s="66">
        <v>1102.2</v>
      </c>
      <c r="D144" s="67">
        <v>21855.9</v>
      </c>
      <c r="E144" s="67">
        <v>2739.8</v>
      </c>
      <c r="F144" s="68">
        <f t="shared" si="16"/>
        <v>12.53574549663935</v>
      </c>
      <c r="G144" s="68">
        <f t="shared" si="17"/>
        <v>148.57557612048629</v>
      </c>
    </row>
    <row r="145" spans="1:7">
      <c r="A145" s="18" t="s">
        <v>97</v>
      </c>
      <c r="B145" s="19" t="s">
        <v>98</v>
      </c>
      <c r="C145" s="66">
        <v>17.399999999999999</v>
      </c>
      <c r="D145" s="67">
        <v>745</v>
      </c>
      <c r="E145" s="67">
        <v>47.8</v>
      </c>
      <c r="F145" s="68">
        <f t="shared" si="16"/>
        <v>6.4161073825503356</v>
      </c>
      <c r="G145" s="68">
        <f t="shared" si="17"/>
        <v>174.71264367816093</v>
      </c>
    </row>
    <row r="146" spans="1:7" ht="29.25">
      <c r="A146" s="14" t="s">
        <v>99</v>
      </c>
      <c r="B146" s="17" t="s">
        <v>100</v>
      </c>
      <c r="C146" s="64">
        <v>53.5</v>
      </c>
      <c r="D146" s="64">
        <v>900</v>
      </c>
      <c r="E146" s="64"/>
      <c r="F146" s="65"/>
      <c r="G146" s="65"/>
    </row>
    <row r="147" spans="1:7" ht="19.5">
      <c r="A147" s="18" t="s">
        <v>101</v>
      </c>
      <c r="B147" s="19" t="s">
        <v>102</v>
      </c>
      <c r="C147" s="66">
        <v>53.5</v>
      </c>
      <c r="D147" s="66">
        <v>900</v>
      </c>
      <c r="E147" s="66"/>
      <c r="F147" s="68"/>
      <c r="G147" s="68"/>
    </row>
    <row r="148" spans="1:7" ht="48.75">
      <c r="A148" s="14" t="s">
        <v>103</v>
      </c>
      <c r="B148" s="17" t="s">
        <v>104</v>
      </c>
      <c r="C148" s="64"/>
      <c r="D148" s="64">
        <v>750</v>
      </c>
      <c r="E148" s="64"/>
      <c r="F148" s="65"/>
      <c r="G148" s="65"/>
    </row>
    <row r="149" spans="1:7">
      <c r="A149" s="18" t="s">
        <v>105</v>
      </c>
      <c r="B149" s="19" t="s">
        <v>106</v>
      </c>
      <c r="C149" s="66"/>
      <c r="D149" s="66">
        <v>750</v>
      </c>
      <c r="E149" s="66"/>
      <c r="F149" s="68"/>
      <c r="G149" s="68"/>
    </row>
    <row r="150" spans="1:7">
      <c r="A150" s="22" t="s">
        <v>0</v>
      </c>
      <c r="B150" s="23"/>
      <c r="C150" s="70">
        <f>C113+C121+C123+C126+C130+C136+C139+C143+C146+C148</f>
        <v>231276.5</v>
      </c>
      <c r="D150" s="71">
        <f>D113+D121+D123+D126+D130+D136+D139+D143+D146+D148</f>
        <v>1449039.6</v>
      </c>
      <c r="E150" s="70">
        <f>E113+E121+E123+E126+E130+E136+E139+E143+E146+E148</f>
        <v>247484.1</v>
      </c>
      <c r="F150" s="65">
        <f t="shared" si="16"/>
        <v>17.079181272892747</v>
      </c>
      <c r="G150" s="65">
        <f t="shared" si="17"/>
        <v>7.0078888257129393</v>
      </c>
    </row>
    <row r="151" spans="1:7" ht="12.75" customHeight="1">
      <c r="E151" s="13"/>
      <c r="F151" s="13"/>
      <c r="G151" s="13"/>
    </row>
    <row r="152" spans="1:7" ht="12.75" customHeight="1">
      <c r="E152" s="13"/>
      <c r="F152" s="13"/>
      <c r="G152" s="13"/>
    </row>
  </sheetData>
  <mergeCells count="2">
    <mergeCell ref="A2:G3"/>
    <mergeCell ref="A110:G111"/>
  </mergeCell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dc:description>POI HSSF rep:2.39.0.102</dc:description>
  <cp:lastModifiedBy>1</cp:lastModifiedBy>
  <cp:lastPrinted>2019-04-15T07:25:18Z</cp:lastPrinted>
  <dcterms:created xsi:type="dcterms:W3CDTF">2016-06-16T14:16:52Z</dcterms:created>
  <dcterms:modified xsi:type="dcterms:W3CDTF">2019-04-15T07:43:03Z</dcterms:modified>
</cp:coreProperties>
</file>